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01" yWindow="65521" windowWidth="17685" windowHeight="9255" tabRatio="804" activeTab="1"/>
  </bookViews>
  <sheets>
    <sheet name="функц" sheetId="1" r:id="rId1"/>
    <sheet name="ведомств" sheetId="2" r:id="rId2"/>
    <sheet name="прил 8" sheetId="3" r:id="rId3"/>
  </sheets>
  <definedNames>
    <definedName name="_xlnm.Print_Titles" localSheetId="1">'ведомств'!$3:$8</definedName>
    <definedName name="_xlnm.Print_Area" localSheetId="1">'ведомств'!$A$1:$J$734</definedName>
    <definedName name="_xlnm.Print_Area" localSheetId="0">'функц'!$A$1:$J$373</definedName>
  </definedNames>
  <calcPr fullCalcOnLoad="1"/>
</workbook>
</file>

<file path=xl/sharedStrings.xml><?xml version="1.0" encoding="utf-8"?>
<sst xmlns="http://schemas.openxmlformats.org/spreadsheetml/2006/main" count="5068" uniqueCount="900">
  <si>
    <t>Организация и осуществление деятельности по опеке и попечительству</t>
  </si>
  <si>
    <t>Наименование</t>
  </si>
  <si>
    <t>Целевая
статья</t>
  </si>
  <si>
    <t>Группа вида расходов</t>
  </si>
  <si>
    <t>Раздел</t>
  </si>
  <si>
    <t>Подраздел</t>
  </si>
  <si>
    <t>01</t>
  </si>
  <si>
    <t>Председатель представительного органа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</si>
  <si>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</si>
  <si>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Комплектование, учет, использование и хранение архивных документов, отнесенных к государственной собственности Челябинской области (Закупка товаров, работ и услуг для обеспечения государственных (муниципальных) нужд)</t>
  </si>
  <si>
    <t>Финансовое обеспечение выполнения функций контрольно-счетными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</si>
  <si>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</si>
  <si>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уровня и качества жизни населения Кунашакского муниципального района</t>
  </si>
  <si>
    <t>Повышение эффективности системы управления муниципальным образованием</t>
  </si>
  <si>
    <t>79 0 00 10000</t>
  </si>
  <si>
    <t>10</t>
  </si>
  <si>
    <t>11</t>
  </si>
  <si>
    <t>12</t>
  </si>
  <si>
    <t>13</t>
  </si>
  <si>
    <t>14</t>
  </si>
  <si>
    <t>28 0 00 00000</t>
  </si>
  <si>
    <t>800</t>
  </si>
  <si>
    <t>Иные бюджетные ассигнования</t>
  </si>
  <si>
    <t>300</t>
  </si>
  <si>
    <t>Социальное обеспечение и иные выплаты населению</t>
  </si>
  <si>
    <t>Межбюджетные трансферты</t>
  </si>
  <si>
    <t>100</t>
  </si>
  <si>
    <t xml:space="preserve">Закупка товаров, работ и услуг для обеспечения
государственных (муниципальных) нужд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</si>
  <si>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</si>
  <si>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600</t>
  </si>
  <si>
    <t>200</t>
  </si>
  <si>
    <t>Закупка товаров, работ и услуг для государственных (муниципальных) нужд</t>
  </si>
  <si>
    <t>Председатель представительного органа муниципального образования</t>
  </si>
  <si>
    <t>Сельское хозяйство и рыболовство</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</si>
  <si>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</si>
  <si>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</si>
  <si>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</si>
  <si>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Обеспечение исполнения муниципальных функций в рамках полномочий муниципального образования</t>
  </si>
  <si>
    <t>Повышение эффективности и результативности деятельности муниципальных служащих</t>
  </si>
  <si>
    <t>Обеспечение безопасности жизнидеятельности граждан</t>
  </si>
  <si>
    <t>Повышение эффективности мер по социальной защите и поддержке населения</t>
  </si>
  <si>
    <t>Обеспечение благоприятных условий для развития малого и среднего предпринимательства, повышение его роли в социально-экономическом развитии района, стимулирование экономической активности субъектов малого и среднего предпринимательства в Кунашакском муниципальном районе</t>
  </si>
  <si>
    <t>Обеспечение качественного и доступного здравоохранения</t>
  </si>
  <si>
    <t>Укрепление здоровья и физического воспитания детей и взрослого населения Кунашакского района</t>
  </si>
  <si>
    <t>Обеспечение творческого и культурного развития личности, участия населения в культурной жизни Кунашакского муниципального района</t>
  </si>
  <si>
    <t>Развитие образования</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</si>
  <si>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</si>
  <si>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</si>
  <si>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Государственная программа Челябинской области «Поддержка и развитие дошкольного образования в Челябинской области» на 2015–2025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</si>
  <si>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</si>
  <si>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</si>
  <si>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Управление образования администрации Кунашакского муниципального района</t>
  </si>
  <si>
    <t>Резервные фонды</t>
  </si>
  <si>
    <t>Резервные фонды местных администраций</t>
  </si>
  <si>
    <t>Другие общегосударственные вопросы</t>
  </si>
  <si>
    <t>(тыс. рублей)</t>
  </si>
  <si>
    <t>400</t>
  </si>
  <si>
    <t>Капитальные вложения в объекты недвижимого имущества государственной (муниципальной) собственности</t>
  </si>
  <si>
    <t>0503</t>
  </si>
  <si>
    <t>Молодежная политика и оздоровление детей</t>
  </si>
  <si>
    <t>99 0 04 22500</t>
  </si>
  <si>
    <t>99 0 02 00000</t>
  </si>
  <si>
    <t>99 0 99 00000</t>
  </si>
  <si>
    <t>99 0 99 45201</t>
  </si>
  <si>
    <t>99 0 10 00000</t>
  </si>
  <si>
    <t>Финансовое обеспечение муниципального задания на оказание муниципальных услуг (выполнение работ)</t>
  </si>
  <si>
    <r>
      <t>Социальное обеспечение населения</t>
    </r>
    <r>
      <rPr>
        <sz val="8"/>
        <rFont val="Arial"/>
        <family val="2"/>
      </rPr>
      <t>, в том числе:</t>
    </r>
  </si>
  <si>
    <t>1003</t>
  </si>
  <si>
    <t>Оказание других видов социальной помощи</t>
  </si>
  <si>
    <t>770</t>
  </si>
  <si>
    <r>
      <t>Обеспечение деятельности финансовых, налоговых и таможенных органов и органов финансового (финансово-бюджетного) надзора</t>
    </r>
    <r>
      <rPr>
        <sz val="8"/>
        <rFont val="Arial"/>
        <family val="2"/>
      </rPr>
      <t>, в том числе:</t>
    </r>
  </si>
  <si>
    <t>0106</t>
  </si>
  <si>
    <t>Руководитель контрольно-счетной палаты муниципального образования и его заместители</t>
  </si>
  <si>
    <t>0405</t>
  </si>
  <si>
    <t>0702</t>
  </si>
  <si>
    <t>Обеспечение деятельности подведомственных учреждений</t>
  </si>
  <si>
    <r>
      <t>Культура</t>
    </r>
    <r>
      <rPr>
        <sz val="8"/>
        <rFont val="Arial"/>
        <family val="2"/>
      </rPr>
      <t>, в том числе:</t>
    </r>
  </si>
  <si>
    <t>0801</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</si>
  <si>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(Социальное обеспечение и иные выплаты населению)</t>
  </si>
  <si>
    <t>Осуществление мер социальной поддержки граждан, работающих и проживающих в сельских населенных пунктах и рабочих поселках Челябинской области (Социальное обеспечение и иные выплаты населению)</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</si>
  <si>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</si>
  <si>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  (Социальное обеспечение и иные выплаты населению)</t>
  </si>
  <si>
    <t>Оказание других видов социальной помощи (Социальное обеспечение и иные выплаты населению)</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</si>
  <si>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 (Социальное обеспечение и иные выплаты населению)</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</si>
  <si>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 (Социальное обеспечение и иные выплаты населению)</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</si>
  <si>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(Социальное обеспечение и иные выплаты населению)</t>
  </si>
  <si>
    <t>Организация и осуществление деятельности по опеке и попечительству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</si>
  <si>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органов управления социальной защиты населения муниципальных образований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</si>
  <si>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Выравнивание бюджетной обеспеченности поселений (Межбюджетные трансферты)</t>
  </si>
  <si>
    <t>ВСЕГО</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</si>
  <si>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</si>
  <si>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 xml:space="preserve">Организация работы органов управления социальной защиты населения муниципальных образований </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</si>
  <si>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в 2016-2018 годах"</t>
  </si>
  <si>
    <t>Комплектование, учет, использование и хранение архивных документов, отнесенных к государственной собственности Челябинской области</t>
  </si>
  <si>
    <t>Расходы общегосударственного характера</t>
  </si>
  <si>
    <t>99 0 00 00000</t>
  </si>
  <si>
    <t>99 0 04 00000</t>
  </si>
  <si>
    <t>99 0 04 20400</t>
  </si>
  <si>
    <t>99 0 04 20401</t>
  </si>
  <si>
    <t>99 0 89 00000</t>
  </si>
  <si>
    <t>Финансовое обеспечение выполнения функций государственными органами</t>
  </si>
  <si>
    <t>99 0 89 20401</t>
  </si>
  <si>
    <t>99 0 04 21100</t>
  </si>
  <si>
    <t>Реализация иных государственных функций в области социальной политики</t>
  </si>
  <si>
    <t>99 0 06 00000</t>
  </si>
  <si>
    <t>99 0 06 50587</t>
  </si>
  <si>
    <t>99 0 04 20300</t>
  </si>
  <si>
    <t>99 0 04 07005</t>
  </si>
  <si>
    <t>99 0 04 09203</t>
  </si>
  <si>
    <t>99 0 06 49101</t>
  </si>
  <si>
    <t>99 0 04 20402</t>
  </si>
  <si>
    <t>Финансовое обеспечение выполнения функций контрольно-счетными органами</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</si>
  <si>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</si>
  <si>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</si>
  <si>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</si>
  <si>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</si>
  <si>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</si>
  <si>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</si>
  <si>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</si>
  <si>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Целевые программы муниципальных образований</t>
  </si>
  <si>
    <t>Предоставление субсидий бюджетным, автономным учреждениям и иным некоммерческим организациям</t>
  </si>
  <si>
    <t>772</t>
  </si>
  <si>
    <r>
      <t>Другие общегосударственные вопросы</t>
    </r>
    <r>
      <rPr>
        <sz val="8"/>
        <rFont val="Arial"/>
        <family val="2"/>
      </rPr>
      <t>, в том числе:</t>
    </r>
  </si>
  <si>
    <t>Социальное обеспечение населения</t>
  </si>
  <si>
    <t>761</t>
  </si>
  <si>
    <r>
      <t>Дошкольное образование</t>
    </r>
    <r>
      <rPr>
        <sz val="8"/>
        <rFont val="Arial"/>
        <family val="2"/>
      </rPr>
      <t>, в том числе:</t>
    </r>
  </si>
  <si>
    <t>0701</t>
  </si>
  <si>
    <r>
      <t>Общее образование</t>
    </r>
    <r>
      <rPr>
        <sz val="8"/>
        <rFont val="Arial"/>
        <family val="2"/>
      </rPr>
      <t>, в том числе:</t>
    </r>
  </si>
  <si>
    <r>
      <t>Молодежная политика и оздоровление детей</t>
    </r>
    <r>
      <rPr>
        <sz val="8"/>
        <rFont val="Arial"/>
        <family val="2"/>
      </rPr>
      <t>, в том числе:</t>
    </r>
  </si>
  <si>
    <t>0707</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</si>
  <si>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t>
  </si>
  <si>
    <t>Ежемесячная денежная выплата в соответствии с Законом Челябинской области "О звании "Ветеран труда Челябинской области"</t>
  </si>
  <si>
    <r>
      <t>Другие вопросы в области образования</t>
    </r>
    <r>
      <rPr>
        <sz val="8"/>
        <rFont val="Arial"/>
        <family val="2"/>
      </rPr>
      <t>, в том числе</t>
    </r>
  </si>
  <si>
    <t>0709</t>
  </si>
  <si>
    <t>Охрана семьи и детства</t>
  </si>
  <si>
    <t>1004</t>
  </si>
  <si>
    <t>Реализация переданных государственных полномочий по социальному обслуживанию граждан</t>
  </si>
  <si>
    <t>Предоставление гражданам субсидий на оплату жилого помещения и коммунальных услуг</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</si>
  <si>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</si>
  <si>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0409</t>
  </si>
  <si>
    <t>0505</t>
  </si>
  <si>
    <t>Дорожное хозяйство</t>
  </si>
  <si>
    <t>Другие вопросы в области жилищно-коммунального хозяйства</t>
  </si>
  <si>
    <t>760</t>
  </si>
  <si>
    <t>Управление по жилищно-коммунальному хозяйству, строительству и энергообеспечению администрации Кунашакского муниципального района</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</si>
  <si>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</si>
  <si>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Организация работы комиссий по делам несовершеннолетних и защите их прав</t>
  </si>
  <si>
    <t>Непрограммные направления деятельности</t>
  </si>
  <si>
    <t>Реализация полномочий Российской Федерации на оплату жилищно-коммунальных услуг отдельным категориям граждан</t>
  </si>
  <si>
    <t>Обеспечение населения Кунашакского муниципального района комфортными условиями проживания</t>
  </si>
  <si>
    <t>Реализация полномочий Российской Федерации по предоставлению отдельных мер социальной поддержки гражданам, подвергшимся воздействию радиации</t>
  </si>
  <si>
    <t xml:space="preserve">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</si>
  <si>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</si>
  <si>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(Иные бюджетные ассигнования)</t>
  </si>
  <si>
    <t xml:space="preserve">01 </t>
  </si>
  <si>
    <t>04 0 00 00000</t>
  </si>
  <si>
    <t>03 0 00 00000</t>
  </si>
  <si>
    <t>Дотации местным бюджетам</t>
  </si>
  <si>
    <t>99 0 12 00000</t>
  </si>
  <si>
    <t>99 0 12 71130</t>
  </si>
  <si>
    <t>Выравнивание бюджетной обеспеченности поселений</t>
  </si>
  <si>
    <t>10 0 00 00000</t>
  </si>
  <si>
    <t>12 0 00 00000</t>
  </si>
  <si>
    <t>12 1 00 00000</t>
  </si>
  <si>
    <t>768</t>
  </si>
  <si>
    <t>Доплаты к пенсиям государственных служащих субъектов Российской Федерации  и муниципальных служащих</t>
  </si>
  <si>
    <t>Социальное обслуживание населения</t>
  </si>
  <si>
    <t>1002</t>
  </si>
  <si>
    <r>
      <t>Другие вопросы в области социальной политики</t>
    </r>
    <r>
      <rPr>
        <sz val="8"/>
        <rFont val="Arial"/>
        <family val="2"/>
      </rPr>
      <t>, в том числе:</t>
    </r>
  </si>
  <si>
    <t>1006</t>
  </si>
  <si>
    <t>Финансовое управление администрации Кунашакского муниципального района</t>
  </si>
  <si>
    <t>763</t>
  </si>
  <si>
    <t>1101</t>
  </si>
  <si>
    <t>Итого</t>
  </si>
  <si>
    <t>0900</t>
  </si>
  <si>
    <t>Обеспечение устойчивых темпов экономического развития</t>
  </si>
  <si>
    <t>79 0 00 20000</t>
  </si>
  <si>
    <t>Развитие человеческого капитала</t>
  </si>
  <si>
    <t>79 0 00 30000</t>
  </si>
  <si>
    <t>Обеспечение безопасности жизнедеятельности граждан</t>
  </si>
  <si>
    <t>Выполнение других обязательств муниципальных образований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</si>
  <si>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</si>
  <si>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</si>
  <si>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(Иные бюджетные ассигнования)</t>
  </si>
  <si>
    <t>Обеспечение населения Кунашакского муниципального района комфортными усорвиями проживания</t>
  </si>
  <si>
    <t>Модернизация системы коммунальной инфраструктуры</t>
  </si>
  <si>
    <t>79 0 00 38000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</si>
  <si>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</si>
  <si>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</si>
  <si>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</si>
  <si>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1400</t>
  </si>
  <si>
    <t>1401</t>
  </si>
  <si>
    <t>0113</t>
  </si>
  <si>
    <t>0804</t>
  </si>
  <si>
    <t>0909</t>
  </si>
  <si>
    <t xml:space="preserve">Межбюджетные трансферты бюджетам субъектов Российской Федерации и муниципальных образований общего характера </t>
  </si>
  <si>
    <t>Дотации на выравнивание бюджетной обеспеченности субъектов Российской Федерации и муниципальных образований</t>
  </si>
  <si>
    <t xml:space="preserve">Физическая культура </t>
  </si>
  <si>
    <t>1102</t>
  </si>
  <si>
    <t>0309</t>
  </si>
  <si>
    <t>Защита населения и территории от чрезвычайных ситуаций природного и техногенного характера, гражданская оборона</t>
  </si>
  <si>
    <t>02</t>
  </si>
  <si>
    <t>03</t>
  </si>
  <si>
    <t>04</t>
  </si>
  <si>
    <t>05</t>
  </si>
  <si>
    <t>06</t>
  </si>
  <si>
    <t>07</t>
  </si>
  <si>
    <t>08</t>
  </si>
  <si>
    <t>09</t>
  </si>
  <si>
    <t>Массовый спорт</t>
  </si>
  <si>
    <t>Управление имущественных и земельных отношений администрации Кунашакского муниципального района</t>
  </si>
  <si>
    <t>Органы юстиции</t>
  </si>
  <si>
    <t>0304</t>
  </si>
  <si>
    <t>0203</t>
  </si>
  <si>
    <t>Мобилизационная и вневойсковая подготовка</t>
  </si>
  <si>
    <t>Благоустройство</t>
  </si>
  <si>
    <t>Уплата налога на имущество организаций и земельного налога</t>
  </si>
  <si>
    <t>Выполнение других обязательств муниципальных образований</t>
  </si>
  <si>
    <t>Общеэкономические вопросы</t>
  </si>
  <si>
    <t>0401</t>
  </si>
  <si>
    <t>Реализация переданных государственных полномочий в области охраны труда</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</si>
  <si>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</si>
  <si>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1202</t>
  </si>
  <si>
    <t>Информационное освещение деятельности органов государственной власти Челябинской области и поддержка средств массовой информации</t>
  </si>
  <si>
    <t>Периодическая печать и издательства</t>
  </si>
  <si>
    <t>Повышение эффективности мер по социальной защите в поддержке  населения</t>
  </si>
  <si>
    <t>Ежемесячная денежная выплата в соответствии с Законом Челябинской области "О мерах социальной поддержки ветеранов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</si>
  <si>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</si>
  <si>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звании "Ветеран труда Челябинской области" (Социальное обеспечение и иные выплаты населению)</t>
  </si>
  <si>
    <t>Предоставление гражданам субсидий на оплату жилого помещения и коммунальных услуг (Социальное обеспечение и иные выплаты населению)</t>
  </si>
  <si>
    <t>Реализация полномочий Российской Федерации на оплату жилищно-коммунальных услуг отдельным категориям граждан (Социальное обеспечение и иные выплаты населению)</t>
  </si>
  <si>
    <t>Наименование показателя</t>
  </si>
  <si>
    <t>КБК</t>
  </si>
  <si>
    <t>КФСР</t>
  </si>
  <si>
    <t>КЦСР</t>
  </si>
  <si>
    <t>КВР</t>
  </si>
  <si>
    <t>КВСР</t>
  </si>
  <si>
    <t>1</t>
  </si>
  <si>
    <t>2</t>
  </si>
  <si>
    <t>3</t>
  </si>
  <si>
    <t>4</t>
  </si>
  <si>
    <t>5</t>
  </si>
  <si>
    <t/>
  </si>
  <si>
    <t>771</t>
  </si>
  <si>
    <t>79 0 00 00000</t>
  </si>
  <si>
    <t>79 0 00 32000</t>
  </si>
  <si>
    <t>79 0 00 32040</t>
  </si>
  <si>
    <t>79 0 00 35000</t>
  </si>
  <si>
    <t>79 0 00 35010</t>
  </si>
  <si>
    <t>Подпрограмма "Газификация в Кунашакском муниципальном район"</t>
  </si>
  <si>
    <t>79 1 00 35010</t>
  </si>
  <si>
    <t>79 3 00 35010</t>
  </si>
  <si>
    <t>79 0 00 38020</t>
  </si>
  <si>
    <t>79 0 00 11010</t>
  </si>
  <si>
    <t>79 0 00 11000</t>
  </si>
  <si>
    <t>79 0 00 12000</t>
  </si>
  <si>
    <t>79 0 00 32010</t>
  </si>
  <si>
    <t>79 0 00 32030</t>
  </si>
  <si>
    <t>79 0 00 32020</t>
  </si>
  <si>
    <t>79 0 00 32050</t>
  </si>
  <si>
    <t>79 0 00 32060</t>
  </si>
  <si>
    <t>79 0 00 34000</t>
  </si>
  <si>
    <t>79 0 00 21000</t>
  </si>
  <si>
    <t>79 0 00 33000</t>
  </si>
  <si>
    <t>79 0 00 33010</t>
  </si>
  <si>
    <t>79 0 00 12020</t>
  </si>
  <si>
    <t>79 0 00 12010</t>
  </si>
  <si>
    <t>79 0 00 21020</t>
  </si>
  <si>
    <t>79 0 00 11020</t>
  </si>
  <si>
    <t>79 0 00 31000</t>
  </si>
  <si>
    <t>79 0 00 31010</t>
  </si>
  <si>
    <t>79 0 00 36000</t>
  </si>
  <si>
    <t>79 0 00 36010</t>
  </si>
  <si>
    <t>79 0 00 37000</t>
  </si>
  <si>
    <t>79 0 00 37010</t>
  </si>
  <si>
    <t>79 0 00 37020</t>
  </si>
  <si>
    <r>
      <t>Функционирование законодательных (представительных) органов государственной власти и представительных органов муниципальных образований</t>
    </r>
    <r>
      <rPr>
        <sz val="8"/>
        <rFont val="Arial"/>
        <family val="2"/>
      </rPr>
      <t>, в том числе:</t>
    </r>
  </si>
  <si>
    <t>0103</t>
  </si>
  <si>
    <t>Центральный аппарат</t>
  </si>
  <si>
    <t>000</t>
  </si>
  <si>
    <t>500</t>
  </si>
  <si>
    <t>762</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</si>
  <si>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</si>
  <si>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</si>
  <si>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</si>
  <si>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0104</t>
  </si>
  <si>
    <t>0111</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</si>
  <si>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t>
  </si>
  <si>
    <t>0703</t>
  </si>
  <si>
    <t>Дополнительное образование детей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</si>
  <si>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(Капитальные вложения в объекты недвижимого имущества)</t>
  </si>
  <si>
    <t>Пособие на ребенка в соответствии с Законом Челябинской области «О пособии на ребенка» (Социальное обеспечение и иные выплаты населению)</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</si>
  <si>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(Социальное обеспечение и иные выплаты населению)</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</si>
  <si>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(Социальное обеспечение и иные выплаты населению)</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</si>
  <si>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детей»(Социальное обеспечение и иные выплаты населению)</t>
  </si>
  <si>
    <t>99 0 07 06010</t>
  </si>
  <si>
    <t xml:space="preserve">Государственная программа Челябинской области "Управление государственными финансами и государственным долгом Челябинской области" </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</si>
  <si>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</si>
  <si>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r>
      <rPr>
        <sz val="8"/>
        <rFont val="Arial"/>
        <family val="2"/>
      </rPr>
      <t>в том числе:</t>
    </r>
  </si>
  <si>
    <t xml:space="preserve">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t>
  </si>
  <si>
    <t>79 0 00 34010</t>
  </si>
  <si>
    <t>Подпрограмма "Комплексное развитие систем коммунальной инфраструктуры"</t>
  </si>
  <si>
    <t>Судебная система</t>
  </si>
  <si>
    <t>0105</t>
  </si>
  <si>
    <t xml:space="preserve">99 0 02 51200
</t>
  </si>
  <si>
    <t xml:space="preserve">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</si>
  <si>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</si>
  <si>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 xml:space="preserve">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</si>
  <si>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Межбюджетные трансферты, передаваемые бюджетам поселений на осуществление части полномочий по решению вопросо местного значения в соответствии с заключенными соглашениями</t>
  </si>
  <si>
    <t>766</t>
  </si>
  <si>
    <t xml:space="preserve">Подпрограмма «Дети Южного Урала» </t>
  </si>
  <si>
    <t>28 1 00 00000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</si>
  <si>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(Закупка товаров, работ и услуг для обеспечения государственных (муниципальных) нужд)</t>
  </si>
  <si>
    <t>20 0 00 00000</t>
  </si>
  <si>
    <t>21 0 00 00000</t>
  </si>
  <si>
    <t>28 2 00 00000</t>
  </si>
  <si>
    <t xml:space="preserve">Подпрограмма "Дети Южного Урала"
</t>
  </si>
  <si>
    <t xml:space="preserve">Подпрограмма "Повышение качества жизни граждан пожилого возраста и иных категорий граждан"
</t>
  </si>
  <si>
    <t>28 4 00 00000</t>
  </si>
  <si>
    <t>Подпрограмма "Функционирование системы социального обслуживания и социальной поддержки отдельных категорий граждан</t>
  </si>
  <si>
    <t xml:space="preserve">Капитальные вложения в объекты недвижимого имущества государственной (муниципальной) собственности
</t>
  </si>
  <si>
    <t>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</si>
  <si>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</si>
  <si>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Резервные фонды местных администраций (Иные бюджетные ассигнования)</t>
  </si>
  <si>
    <t>Финансовое обеспечение выполнения функций контрольно-счетными органами (Закупка товаров, работ и услуг для обеспечения государственных (муниципальных) нужд)</t>
  </si>
  <si>
    <t>99 0 07 00000</t>
  </si>
  <si>
    <t>Межбюджетные трансферты бюджетам субъектов Российской Федерации и муниципальных образований общего характера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</si>
  <si>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(Иные бюджетные ассигнования)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</si>
  <si>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</si>
  <si>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(Закупка товаров, работ и услуг для обеспечения государственных (муниципальных) нужд)</t>
  </si>
  <si>
    <t xml:space="preserve">Наименование </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</si>
  <si>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</si>
  <si>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</si>
  <si>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</si>
  <si>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</si>
  <si>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</si>
  <si>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НАЦИОНАЛЬНАЯ БЕЗОПАСНОСТЬ И ПРАВООХРАНИТЕЛЬНАЯ ДЕЯТЕЛЬНОСТЬ</t>
  </si>
  <si>
    <t>НАЦИОНАЛЬНАЯ ЭКОНОМИКА</t>
  </si>
  <si>
    <t>Дорожное хозяйство (дорожные фонды)</t>
  </si>
  <si>
    <t>ЖИЛИЩНО-КОММУНАЛЬНОЕ ХОЗЯЙСТВО</t>
  </si>
  <si>
    <t>ОБРАЗОВАНИЕ</t>
  </si>
  <si>
    <t>Дошкольное образование</t>
  </si>
  <si>
    <t>Общее образование</t>
  </si>
  <si>
    <t>Другие вопросы в области образования</t>
  </si>
  <si>
    <t xml:space="preserve">КУЛЬТУРА И КИНЕМАТОГРАФИЯ </t>
  </si>
  <si>
    <t>Культура</t>
  </si>
  <si>
    <t>Другие вопросы в области культуры, кинематографии</t>
  </si>
  <si>
    <t>ЗДРАВООХРАНЕНИЕ</t>
  </si>
  <si>
    <t>Другие вопросы в области здравоохранения</t>
  </si>
  <si>
    <t>СОЦИАЛЬНАЯ ПОЛИТИКА</t>
  </si>
  <si>
    <t>Другие вопросы в области социальной политики</t>
  </si>
  <si>
    <t>ФИЗИЧЕСКАЯ КУЛЬТУРА И СПОРТ</t>
  </si>
  <si>
    <t>СРЕДСТВА МАССОВОЙ ИНФОРМАЦИИ</t>
  </si>
  <si>
    <t>МЕЖБЮДЖЕТНЫЕ ТРАНСФЕРТЫ БЮДЖЕТАМ СУБЪЕКТОВ РФ И МУНИЦИПАЛЬНЫХ ОБРАЗОВАНИЙ ОБЩЕГО ХАРАКТЕРА</t>
  </si>
  <si>
    <t>0100</t>
  </si>
  <si>
    <t>0200</t>
  </si>
  <si>
    <t>0300</t>
  </si>
  <si>
    <t>0400</t>
  </si>
  <si>
    <t>0500</t>
  </si>
  <si>
    <t>0700</t>
  </si>
  <si>
    <t>0800</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</si>
  <si>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на 2014 - 2020 годы
</t>
  </si>
  <si>
    <t>14 0 00 00000</t>
  </si>
  <si>
    <t>0502</t>
  </si>
  <si>
    <t>Коммунальное хозяйство</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</si>
  <si>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</si>
  <si>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79 2 00 37020</t>
  </si>
  <si>
    <t>Подпрограмма "Развитие дополнительного образования МКУДО ДШИ с.Халитово, МКУДО с.Кунашак"</t>
  </si>
  <si>
    <t>Подпрограмма "Развитие дополнительного образования МКУДО ДШИ с.Халитово, МКУДО с.Кунашак"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</si>
  <si>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дополнительного образования МКУДО ДШИ с.Халитово, МКУДО с.Кунашак" (Иные бюджетные ассигнования)</t>
  </si>
  <si>
    <t>Подпрограмма "Развитие дополнительного образования МКУДО ДШИ с.Халитово, МКУДО с.Кунашак" (Закупка товаров, работ и услуг для обеспечения государственных (муниципальных) нужд)</t>
  </si>
  <si>
    <t>79 1 00 37020</t>
  </si>
  <si>
    <t>79 3 00 37020</t>
  </si>
  <si>
    <t>79 4 00 37020</t>
  </si>
  <si>
    <t>79 5 00 37020</t>
  </si>
  <si>
    <t>Подпрограмма "Совершенстование библиотечного обслуживания Кунашакского муниципального района" на 2018-2020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</si>
  <si>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(Закупка товаров, работ и услуг для обеспечения государственных (муниципальных) нужд)</t>
  </si>
  <si>
    <t>79 1 00 31010</t>
  </si>
  <si>
    <t>79 2 00 31010</t>
  </si>
  <si>
    <t>79 3 00 31010</t>
  </si>
  <si>
    <t>79 5 00 31010</t>
  </si>
  <si>
    <t>79 6 00 31010</t>
  </si>
  <si>
    <t>79 Б 00 31010</t>
  </si>
  <si>
    <t>79 А 00 31010</t>
  </si>
  <si>
    <t>Подпрограмма "Газификация в Кунашакском муниципальном районе" (Закупка товаров, работ и услуг для обеспечения государственных (муниципальных) нужд)</t>
  </si>
  <si>
    <t>Реализация приоритетного проекта "Формирование комфортной городской среды"</t>
  </si>
  <si>
    <t xml:space="preserve">Государственная программа Челябинской области "Благоустройство населенных пунктов Челябинской области" на 2018 - 2022 годы
</t>
  </si>
  <si>
    <t>45 0 00 00000</t>
  </si>
  <si>
    <t>45 0 01 00000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</si>
  <si>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(Закупка товаров, работ и услуг для обеспечения государственных (муниципальных) нужд)</t>
  </si>
  <si>
    <t xml:space="preserve">Контрольное управление администрации Кунашакского муниципального района </t>
  </si>
  <si>
    <t xml:space="preserve">Контрольно-ревизионная комиссия Кунашакского муниципального района </t>
  </si>
  <si>
    <t>Администрация Кунашакского муниципального района</t>
  </si>
  <si>
    <t>Собрание депутатов Кунашакского муниципального района</t>
  </si>
  <si>
    <t>Управление социальной защиты населения администрации Кунашакского муниципального района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</si>
  <si>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</si>
  <si>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Приобретение транспортных средств для организации перевозки обучающихся</t>
  </si>
  <si>
    <t>Приобретение транспортных средств для организации перевозки обучающихся (Закупка товаров, работ и услуг для обеспечения государственных (муниципальных) нужд)</t>
  </si>
  <si>
    <t>МП "Улучшение условий и охраны труда в Кунашакском муниципальном районе на 2019-2021 годы" (Закупка товаров, работ и услуг для обеспечения государственных (муниципальных) нужд)</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</si>
  <si>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</si>
  <si>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</si>
  <si>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</si>
  <si>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</si>
  <si>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</si>
  <si>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Разработка и внедрение цифровых технологий, направленных на рациональное использование земель сельскохозяйственного назначения</t>
  </si>
  <si>
    <t>Разработка и внедрение цифровых технологий, направленных на рациональное использование земель сельскохозяйственного назначения (Закупка товаров, работ и услуг для государственных (муниципальных) нужд)</t>
  </si>
  <si>
    <t>45 0 F2 55550</t>
  </si>
  <si>
    <t>Реализация программ Формирование комфортной городской среды" (Закупка товаров, работ и услуг для обеспечения государственных (муниципальных) нужд)</t>
  </si>
  <si>
    <t>14 2 00 14050</t>
  </si>
  <si>
    <t>Строительство газопроводов и газовых сетей</t>
  </si>
  <si>
    <t>Строительство газопроводов и газовых сетей (Капитальные вложения в объекты недвижимого имущества государственной (муниципальной) собственности)</t>
  </si>
  <si>
    <t>99 0 00 99120</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</si>
  <si>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</si>
  <si>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
</t>
  </si>
  <si>
    <t>Организация отдыха детей в каникулярное время</t>
  </si>
  <si>
    <t>Организация и проведение мероприятий с детьми и молодежью (Закупка товаров, работ и услуг для государственных (муниципальных) нужд)</t>
  </si>
  <si>
    <t>28 4 00 28000</t>
  </si>
  <si>
    <t>Реализация переданных государственных полномочий по социальному обслуживанию граждан (Предоставление субсидий бюджетным, автономным учреждениям и иным некоммерческим организациям)</t>
  </si>
  <si>
    <t>28 1 00 53800</t>
  </si>
  <si>
    <t>28 2 00 28300</t>
  </si>
  <si>
    <t>28 2 00 28310</t>
  </si>
  <si>
    <t>28 2 00 28320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</si>
  <si>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</si>
  <si>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28 2 00 28330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</si>
  <si>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</si>
  <si>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</si>
  <si>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28 2 00 28340</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</si>
  <si>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</si>
  <si>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28 2 00 28350</t>
  </si>
  <si>
    <t>28 2 00 28370</t>
  </si>
  <si>
    <t>28 2 00 51370</t>
  </si>
  <si>
    <t>28 2 00 52200</t>
  </si>
  <si>
    <t>28 2 00 52500</t>
  </si>
  <si>
    <t>28 2 00 52800</t>
  </si>
  <si>
    <t>28 2 00 28380</t>
  </si>
  <si>
    <t>28 2 00 28390</t>
  </si>
  <si>
    <t>28 2 00 28400</t>
  </si>
  <si>
    <t>Адресная субсидия гражданам в связи с ростом платы за коммунальные услуги</t>
  </si>
  <si>
    <t>Адресная субсидия гражданам в связи с ростом платы за коммунальные услуги (Социальное обеспечение и иные выплаты населению)</t>
  </si>
  <si>
    <t>28 2 00 28410</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</si>
  <si>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</si>
  <si>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(Социальное обеспечение и иные выплаты населению)</t>
  </si>
  <si>
    <t>04 0 00 04050</t>
  </si>
  <si>
    <t>28 1 00 28100</t>
  </si>
  <si>
    <t>28 1 00 28130</t>
  </si>
  <si>
    <t>28 1 00 28140</t>
  </si>
  <si>
    <t>28 1 00 28220</t>
  </si>
  <si>
    <t>28 1 00 28190</t>
  </si>
  <si>
    <t>28 1 Р1 28180</t>
  </si>
  <si>
    <t>28 1 00 28110</t>
  </si>
  <si>
    <t>28 4 00 28080</t>
  </si>
  <si>
    <t>20 1 00 20045</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</si>
  <si>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</si>
  <si>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</si>
  <si>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12 1 00 12010</t>
  </si>
  <si>
    <t>742</t>
  </si>
  <si>
    <t>Муниципальное учреждение "Управление культуры, молодежной политики и информации администрации Кунашакского муниципального района"</t>
  </si>
  <si>
    <t>743</t>
  </si>
  <si>
    <t>Подпрограмма "Проведение культурно-массовых мероприятий в соответствии с Календарным планом Управления культуры, молодежной политики и информации администрации Кунашакского муниципального района"</t>
  </si>
  <si>
    <t>Физическая культура</t>
  </si>
  <si>
    <t>Организация и проведение мероприятий с детьми и молодежью</t>
  </si>
  <si>
    <r>
      <t>Другие вопросы в области культуры, кинематографии</t>
    </r>
    <r>
      <rPr>
        <i/>
        <sz val="8"/>
        <rFont val="Arial"/>
        <family val="2"/>
      </rPr>
      <t>, в том числе:</t>
    </r>
  </si>
  <si>
    <t>Организация отдыха детей в каникулярное время  (Закупка товаров, работ и услуг для обеспечения государственных (муниципальных) нужд)</t>
  </si>
  <si>
    <t>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</si>
  <si>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</si>
  <si>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79 1 E8 S1010</t>
  </si>
  <si>
    <t>Подпрограмма "Патриотическое воспитание молодых граждан Кунашакского муниципального района" (софинансирование)</t>
  </si>
  <si>
    <t>Подпрограмма "Патриотическое воспитание молодых граждан Кунашакского муниципального района" (софинансирование) (Закупка товаров, работ и услуг для обеспечения государственных (муниципальных) нужд)</t>
  </si>
  <si>
    <t>79 7 00 35010</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</si>
  <si>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2019-2021гг.</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</si>
  <si>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2019-2021гг. (Закупка товаров, работ и услуг для обеспечения государственных (муниципальных) нужд)</t>
  </si>
  <si>
    <t>1105</t>
  </si>
  <si>
    <t>Другие вопросы в области физической культуры и спорта</t>
  </si>
  <si>
    <t>Средства массовой информации</t>
  </si>
  <si>
    <t>1200</t>
  </si>
  <si>
    <t>Телевидение и радиовещание</t>
  </si>
  <si>
    <t>1201</t>
  </si>
  <si>
    <t>99 0 10 44400</t>
  </si>
  <si>
    <t>Средства массовой информации (Предоставление субсидий бюджетным, автономным учреждениям и иным некоммерческим организациям)</t>
  </si>
  <si>
    <t>11 0 00 00000</t>
  </si>
  <si>
    <t>Государственная программа Челябинской области «Содействие созданию в Челябинской области (исходя из прогнозируемой потребности) новых мест в общеобразовательных организациях»</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</si>
  <si>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</si>
  <si>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03 1 00 03300</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</si>
  <si>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</si>
  <si>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(Предоставление субсидий бюджетным, автономным учреждениям и иным некоммерческим организациям)</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</si>
  <si>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 (Предоставление субсидий бюджетным, автономным учреждениям и иным некоммерческим организациям)</t>
  </si>
  <si>
    <t>Оплата услуг специалистов по организации физкультурно-оздоровительной и спортивно-массовой работы с населением от 6 до 18 лет</t>
  </si>
  <si>
    <t>МП "Развитие здравоохранения Кунашакского муниципального района на 2020-2022 годы"</t>
  </si>
  <si>
    <t>МП "Повышение безопасности дорожного движения в Кунашакском муниципальном районе на 2020-2022 годы"</t>
  </si>
  <si>
    <t>МП "Доступное и комфортное жилье - гражданам России в Кунашакском муниципальном районена 2020-2022 гг."</t>
  </si>
  <si>
    <t>МП "Противодействия коррупции на территории Кунашакского муниципального района на 2020-2022 годы"</t>
  </si>
  <si>
    <t>МП "Развитие малого и среднего предпринимательства, сельского хозяйства и рыболовства в Кунашакском муниципальном районе на 2020-2022 годы"</t>
  </si>
  <si>
    <t>МП "Комплексные меры по профилактике наркомании в Кунашакском муниципальном районе на 2020-2022 годы"</t>
  </si>
  <si>
    <t>Государственная программа Челябинской области «Развитие социальной защиты населения в Челябинской области» на 2020–2022 годы</t>
  </si>
  <si>
    <t>МП "Развитие социальной защиты населения Кунашакского муниципального района" на 2020-2022 годы"</t>
  </si>
  <si>
    <t xml:space="preserve">Государственная программа Челябинской области "Повышение эффективности реализации молодежной политики в Челябинской области" на 2020 - 2022 годы
</t>
  </si>
  <si>
    <t xml:space="preserve">Государственная программа Челябинской области "Развитие физической культуры и спорта в Челябинской области" на 2020 - 2022 годы
</t>
  </si>
  <si>
    <t>МП "Проиводействия коррупции на территории Кунашакского муниципального района на 2020-2022 годы" (Закупка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</si>
  <si>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рыболовства в Кунашакском муниципальном районе на 2020-2022 годы" (Закупка товаров, работ и услуг для обеспечения государственных (муниципальных) нужд)</t>
  </si>
  <si>
    <t>МП "Комплексные меры по профилактике наркомании в Кунашакском муниципальном районе  на 2020-2022 годы" (Закупка товаров, работ и услуг для обеспечения государственных (муниципальных) нужд)</t>
  </si>
  <si>
    <t>МП "Развитие здравоохранения Кунашакского муниципального района на 2020-2022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</si>
  <si>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2020-2022 годы" (Социальное обеспечение и иные выплаты населению)</t>
  </si>
  <si>
    <t>МП "Доступное и комфортное жилье - гражданам России" в Кунашакском муниципальном районе Челябинской области на 2020-2022 гг."</t>
  </si>
  <si>
    <t>МП "Развитие физической культуры и спорта в Кунашакском муниципальном районе" на 2020-2022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</si>
  <si>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физической культуры и спорта в Кунашакском муниципальном районе" на 2020-2022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</si>
  <si>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2020-2022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</si>
  <si>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 (Иные бюджетные ассигнования)</t>
  </si>
  <si>
    <t>Государственная программа Челябинской области «Дети Южного Урала»</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</si>
  <si>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t>
  </si>
  <si>
    <t>Государственная программа Челябинской области "Развитие архивного дела в Челябинской области"</t>
  </si>
  <si>
    <t xml:space="preserve">Государственная программа Челябинской области "Развитие образования в Челябинской области" </t>
  </si>
  <si>
    <t>Государственная программа Челябинской области «Развитие образования в Челябинской области"</t>
  </si>
  <si>
    <t>Прочие мероприятия по благоустройству (содержание свалки)</t>
  </si>
  <si>
    <t>99 0 60 60005</t>
  </si>
  <si>
    <t>Мероприятия в области благоустройства</t>
  </si>
  <si>
    <t>99 0 60 00000</t>
  </si>
  <si>
    <t>Прочие мероприятия по благоустройству (содержание свалки) (Закупка товаров, работ и услуг для обеспечения государственных (муниципальных) нужд)</t>
  </si>
  <si>
    <t>Государственная программа Челябинской области "Развитие образования в Челябинской области"</t>
  </si>
  <si>
    <t>МП "Повышение эффективности реализации молодежной политики в Кунашакском муниципальном районе на 2020-2022 годы"</t>
  </si>
  <si>
    <t>Создание новых мест в общеобразовательных организациях, расположенных на территории Челябинской области</t>
  </si>
  <si>
    <t>Создание новых мест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</si>
  <si>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Внедрение целевой модели цифровой образовательной среды в общеобразовательных организациях, расположенных на территории Челябинской области</t>
  </si>
  <si>
    <t>03 5 E4 52100</t>
  </si>
  <si>
    <t>Внедрение целевой модели цифровой образовательной среды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</si>
  <si>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МП "Развитие средств массовой информации в Кунашакском муниципальном районе на 2020-2022 годы"</t>
  </si>
  <si>
    <t>79 0 00 13010</t>
  </si>
  <si>
    <t>79 0 00 13000</t>
  </si>
  <si>
    <t>МП "Развитие средств массовой информации в Кунашакском муниципальном районе на 2020-2022 годы" (Предоставление субсидий бюджетным, автономным учреждениям и иным некоммерческим организациям)</t>
  </si>
  <si>
    <t>03 1 00 03060</t>
  </si>
  <si>
    <t>46 3 00 51180</t>
  </si>
  <si>
    <t>Осуществление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</si>
  <si>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 (Межбюджетные трансферты)</t>
  </si>
  <si>
    <t>Государственная программа Челябинской области «Обеспечение общественной безопасности в Челябинской области»</t>
  </si>
  <si>
    <t>46 0 00 00000</t>
  </si>
  <si>
    <t>99 0 00 59300</t>
  </si>
  <si>
    <t>Государственная программа Челябинской области «Развитие дорожного хозяйства и транспортной доступности в Челябинской области»</t>
  </si>
  <si>
    <t>06 1 00 06050</t>
  </si>
  <si>
    <t>06 0 00 00000</t>
  </si>
  <si>
    <t>04 1 00 04010</t>
  </si>
  <si>
    <t>04 1 00 04020</t>
  </si>
  <si>
    <t>03 1 00 03030</t>
  </si>
  <si>
    <t>03 1 00 03120</t>
  </si>
  <si>
    <t>03 1 00 03010</t>
  </si>
  <si>
    <t>21 1 E8 21010</t>
  </si>
  <si>
    <t>21 1 Е8 21010</t>
  </si>
  <si>
    <t>03 1 00 03040</t>
  </si>
  <si>
    <t>03 1 00 03070</t>
  </si>
  <si>
    <t>03 1 00 03020</t>
  </si>
  <si>
    <t>04 1 00 04050</t>
  </si>
  <si>
    <t>04 1 00 04060</t>
  </si>
  <si>
    <t>Другие вопросы в области охраны окружающей среды</t>
  </si>
  <si>
    <t>0605</t>
  </si>
  <si>
    <t>ОХРАНА ОКРУЖАЮЩЕЙ СРЕДЫ</t>
  </si>
  <si>
    <t>0600</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</si>
  <si>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t>
  </si>
  <si>
    <t>79 1 00 S0045</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</si>
  <si>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t>
  </si>
  <si>
    <t>79 5 00 S0047</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</si>
  <si>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</si>
  <si>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</si>
  <si>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79 1 00 32040</t>
  </si>
  <si>
    <t>79 2 00 32040</t>
  </si>
  <si>
    <t>Подпрограмма "Создание безопасных условий для движения пешеходов в Кунишакском муниципальном районе на 2020-2022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</si>
  <si>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</si>
  <si>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(Предоставление субсидий бюджетным, автономным учреждениям и иным некоммерческим организациям)</t>
  </si>
  <si>
    <t>Подпрограмма "Создание безопасных условий для движения пешеходов в Кунишакском муниципальном районе на 2020-2022 годы"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</si>
  <si>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(Закупка товаров, работ и услуг для обеспечения государственных (муниципальных) нужд)</t>
  </si>
  <si>
    <t>Осуществление переданных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</si>
  <si>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t>
  </si>
  <si>
    <t>99 0 07 06150</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</si>
  <si>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 (Межбюджетные трансферты)</t>
  </si>
  <si>
    <t>1403</t>
  </si>
  <si>
    <t>Прочие межбюджетные трансферты общего характера</t>
  </si>
  <si>
    <t>Закупка товаров, работ и услуг для обеспечения
государственных (муниципальных) нужд</t>
  </si>
  <si>
    <t>Реализация полномочий Российской Федерации по предоставлению отдельных мер социальной поддержки гражданам, подвергшимся воздействию радиации (Социальное обеспечение и иные выплаты населению)</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</si>
  <si>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(Социальное обеспечение и иные выплаты населению)</t>
  </si>
  <si>
    <t>Организация и осуществление деятельности по опеке и попечительству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</si>
  <si>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</si>
  <si>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(Иные бюджетные ассигнования)</t>
  </si>
  <si>
    <t>МП "Развитие социальной защиты населения Кунашакского муниципального района" на 2020-2022 годы" (Закупка товаров, работ и услуг для обеспечения государственных (муниципальных) нужд)</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</si>
  <si>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</si>
  <si>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</si>
  <si>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МП "Развитие социальной защиты населения Кунашакского муниципального района" на 2020-2022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</si>
  <si>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t>
  </si>
  <si>
    <t xml:space="preserve">Государственная программа Челябинской области "Развитие физической культуры и спорта в Челябинской области" на 2020- 2022 годы
</t>
  </si>
  <si>
    <t>Транспорт</t>
  </si>
  <si>
    <t>0408</t>
  </si>
  <si>
    <t>МП "Развитие малого и среднего предпринимательства, сельского хозяйства и рыболовства в Кунашакском муниципальном районе на 2020-2022 годы" (Социальное обеспечение и иные выплаты населению)</t>
  </si>
  <si>
    <t>Создание новых мест в общеобразовательных организациях, расположенных на территории Челябинской области (софинансирование с МБ)</t>
  </si>
  <si>
    <t>79 2 00 S1020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</si>
  <si>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t>
  </si>
  <si>
    <t>79 1 00 S4020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</si>
  <si>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t>
  </si>
  <si>
    <t>Муниципальная программа «Развитие общественного пассажирского транспорта в Кунашакском муниципальном районе на 2020-2022 годы»</t>
  </si>
  <si>
    <t>79 0 00 22010</t>
  </si>
  <si>
    <t>Муниципальная программа «Развитие общественного пассажирского транспорта в Кунашакском муниципальном районе на 2020-2022 годы» (Закупка товаров, работ и услуг для обеспечения государственных (муниципальных) нужд)</t>
  </si>
  <si>
    <t>79 0 00 22000</t>
  </si>
  <si>
    <t>Cоздание условий для стабильного функционирования пассажирского автомобильного транспорта, обеспечения качества и равной доступности услуг общественного транспорта для всех категорий населения</t>
  </si>
  <si>
    <t>Создание новых мест в общеобразовательных организациях, расположенных на территории Челябинской области (софинансирование с МБ) (Закупка товаров, работ и услуг для обеспечения государственных (муниципальных) нужд)</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</si>
  <si>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t>
  </si>
  <si>
    <t>Муниципальное учреждение "Управление по физической культуре и спорту  Администрации Кунашакского муниципального района"</t>
  </si>
  <si>
    <t>МП "Доступное и комфортное жилье - гражданам России в Кунашакском муниципальном районе Челябинской области на 2020-2022 годы"</t>
  </si>
  <si>
    <t>Распределение бюджетных ассигнований по целевым статьям (государственным, муниципальным программам и непрограммным направлениям деятельности), группам видов расходов, разделам и подразделам классификации расходов бюджетов на 2021 год</t>
  </si>
  <si>
    <t>Распределение бюджетных ассигнований и по разделам и подразделам классификации расходов бюджетов на 2021 год</t>
  </si>
  <si>
    <t>6</t>
  </si>
  <si>
    <t>Обеспечение развития и укрепления материально-технической базы домов культуры в населенных пунктах с числом жителей до 50 тысяч человек</t>
  </si>
  <si>
    <t>Обеспечение развития и укрепления материально-технической базы домов культуры в населенных пунктах с числом жителей до 50 тысяч человек (Закупка товаров, работ и услуг для государственных (муниципальных) нужд)</t>
  </si>
  <si>
    <t>11 1 E1 55202</t>
  </si>
  <si>
    <t>Государственная программа Челябинской области «Доступная среда»</t>
  </si>
  <si>
    <t>08 0 00 00000</t>
  </si>
  <si>
    <t>Приобретение технических средств реабилитации для пунктов проката в муниципальных учреждениях системы социальной защиты населения</t>
  </si>
  <si>
    <t>08 2 00 08080</t>
  </si>
  <si>
    <t>Приобретение технических средств реабилитации для пунктов проката в муниципальных учреждениях системы социальной защиты населения (Закупка товаров, работ и услуг для обеспечения государственных (муниципальных) нужд)</t>
  </si>
  <si>
    <t>Ведомственная структура расходов районного бюджета на 2021 год</t>
  </si>
  <si>
    <t>МП "Управление муниципальным имуществом  и земельными ресурсами на 2021-2023 годы"</t>
  </si>
  <si>
    <t>МП "Управление муниципальным имуществом  и земельными ресурсами на 2021-2023 годы" (Закупка товаров, работ и услуг для обеспечения государственных (муниципальных) нужд)</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</si>
  <si>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t>
  </si>
  <si>
    <t xml:space="preserve">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t>
  </si>
  <si>
    <t>МП"Развитие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(Межбюджетные трансферты)</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</si>
  <si>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</si>
  <si>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2021-2023 годы"</t>
  </si>
  <si>
    <t>МП "Обеспечение общественного порядка и противодействие преступности в Кунашакском  районе на 2021-2023 годы" (Закупка товаров, работ и услуг для обеспечения государственных (муниципальных) нужд)</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</si>
  <si>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</si>
  <si>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 (Закупка товаров, работ и услуг для обеспечения государственных (муниципальных) нужд)</t>
  </si>
  <si>
    <t>МП "Профилактика терроризма и экстремизма на территории  Кунашакского района на 2021-2023 годы"</t>
  </si>
  <si>
    <t>МП "Профилактика терроризма и экстремизма на территории  Кунашакского района на 2021-2023 годы" (Закупка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</si>
  <si>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</si>
  <si>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t>
  </si>
  <si>
    <t>МП «Улучшение условий охраны труда в Кунашакском муниципальном районе на 2019-2021 годы»</t>
  </si>
  <si>
    <t>МП "Развитие образования в Кунашакском муниципальном районе на 2020-2022 годы"</t>
  </si>
  <si>
    <t>Подрограмма "Развитие дополнительного образования Кунашакского муниципального района"</t>
  </si>
  <si>
    <t xml:space="preserve">Подрограмма "Отдых, оздоровлние, занятость детей и молодежи Кунашакского муниципального района" </t>
  </si>
  <si>
    <t xml:space="preserve">Подрограмма "Развитие общего образования Кунашакского муниципального района" </t>
  </si>
  <si>
    <t>Подрограмма "Развитие дошкольного образования Кунашакского муниципального района"</t>
  </si>
  <si>
    <t xml:space="preserve">Подрограмма "Капитальный ремонт образовательных организаций Кунашакского муниципального района" </t>
  </si>
  <si>
    <t xml:space="preserve">Подрограмма "Отдых, оздоровление, занятость детей и молодежи Кунашакского муниципального района" </t>
  </si>
  <si>
    <t>Подрограмма "Профилактика безнадзорности и правонарушений несовершеннолетних"</t>
  </si>
  <si>
    <t>Подрограмма "Прочие мероприятия в области образования "</t>
  </si>
  <si>
    <t>МП "Развитие образования в Кунашакском муниципальном районе на 2020-2022 годы""</t>
  </si>
  <si>
    <t>Подрограмма "Развитие дошкольного образования Кунашакского муниципального района"(Расходы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</si>
  <si>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дошкольного образования Кунашакского муниципального района"(Закупка товаров, работ и услуг для обеспечения государственных (муниципальных) нужд)</t>
  </si>
  <si>
    <t>Подрограмма "Развитие дошкольного образования Кунашакского муниципального района"  (Иные бюджетные ассигнования)</t>
  </si>
  <si>
    <t>Подрограмма "Развитие общего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</si>
  <si>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общего образования Кунашакского муниципального района"  (Закупка товаров, работ и услуг для обеспечения государственных (муниципальных) нужд)</t>
  </si>
  <si>
    <t>Подрограмма "Развитие общего образования Кунашакского муниципального района" (Предоставление субсидий бюджетным, автономным учреждениям и иным некоммерческим организациям)</t>
  </si>
  <si>
    <t>Подрограмма "Развитие общего образования Кунашакского муниципального района" (Иные бюджетные ассигнования)</t>
  </si>
  <si>
    <t xml:space="preserve">Подрограмма "Развитие дополнительного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</si>
  <si>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Подрограмма "Развитие дополнительного образования Кунашакского муниципального района" (Закупка товаров, работ и услуг для обеспечения государственных (муниципальных) нужд)</t>
  </si>
  <si>
    <t>Подрограмма "Капитальный ремонт образовательных организаций Кунашакского муниципального района"  (Закупка товаров, работ и услуг для обеспечения государственных (муниципальных) нужд)</t>
  </si>
  <si>
    <t>Подрограмма "Профилактика безнадзорности и правонарушений несовершеннолетних"  (Закупка товаров, работ и услуг для обеспечения государственных (муниципальных) нужд)</t>
  </si>
  <si>
    <t>Подрограмма "Прочие мероприятия в области образования " (Иные бюджетные ассигнования)</t>
  </si>
  <si>
    <t>Подрограмма "Прочие мероприятия в области образования "(Закупка товаров, работ и услуг для обеспечения государственных (муниципальных) нужд)</t>
  </si>
  <si>
    <t>Подрограмма "Прочие мероприятия в области образования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</si>
  <si>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"Отдых, оздоровлние, занятость детей и молодежи Кунашакского муниципального района"  (Закупка товаров, работ и услуг для обеспечения государственных (муниципальных) нужд)</t>
  </si>
  <si>
    <t>Подрограмма "Отдых, оздоровление, занятость детей и молодежи Кунашакского муниципального района" (Предоставление субсидий бюджетным, автономным учреждениям и иным некоммерческим организациям)</t>
  </si>
  <si>
    <t>МП «Энергосбережение на территории Кунашакского муниципального района Челябинской области на  2021-2023 годы» (Закупка товаров, работ и услуг для обеспечения государственных (муниципальных) нужд)</t>
  </si>
  <si>
    <t>МП «Энергосбережение на территории Кунашакского муниципального района Челябинской области на  2021-2023 годы»</t>
  </si>
  <si>
    <t>МП "Развитие культуры Кунашакского муниципального района на 2021-2023 годы"</t>
  </si>
  <si>
    <t xml:space="preserve">Подпрограмма "Совершенстование библиотечного обслуживания Кунашакского муниципального района" </t>
  </si>
  <si>
    <t xml:space="preserve">Подпрограмма "Развитие музейной деятельности районного историко-краеведческого музея" </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</si>
  <si>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</si>
  <si>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(Иные бюджетные ассигнования)</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</si>
  <si>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(Предоставление субсидий бюджетным, автономным учреждениям и иным некоммерческим организациям)</t>
  </si>
  <si>
    <t>Подпрограмма "Развитие музейной деятельности районного историко-краеведческого музея"  (Закупка товаров, работ и услуг для обеспечения государственных (муниципальных) нужд)</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</si>
  <si>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</si>
  <si>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(Закупка товаров, работ и услуг для обеспечения государственных (муниципальных) нужд)</t>
  </si>
  <si>
    <t>Подпрограмма "Развитие музейной деятельности районного историко-краеведческого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</si>
  <si>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"Совершенстование библиотечного обслуживания Кунашакского муниципального района"  (Иные бюджетные ассигнования)</t>
  </si>
  <si>
    <t>Подпрограмма "Совершенстование библиотечного обслуживания Кунашакского муниципального района" (Закупка товаров, работ и услуг для обеспечения государственных (муниципальных) нужд)</t>
  </si>
  <si>
    <t>79 0 00 35020</t>
  </si>
  <si>
    <t>МП «Комплексное развитие Кунашакского муниципального района  на 2020-2022 годы»</t>
  </si>
  <si>
    <t>МП «Комплексное развитие Кунашакского муниципального района  на 2020-2022 годы» (Закупка товаров, работ и услуг для обеспечения государственных (муниципальных) нужд)</t>
  </si>
  <si>
    <t>20 1 00 20043</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</si>
  <si>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</si>
  <si>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государственных (муниципальных) нужд)</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</si>
  <si>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обеспечения государственных (муниципальных) нужд)</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</si>
  <si>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t>
  </si>
  <si>
    <t>99 0 00 99600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</si>
  <si>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</si>
  <si>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t>
  </si>
  <si>
    <t>03 1 00 L3044</t>
  </si>
  <si>
    <t>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</si>
  <si>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</si>
  <si>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</si>
  <si>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61 6 00 61080</t>
  </si>
  <si>
    <t>Государственная программа Челябинской области «Развитие сельского хозяйства в Челябинской области»</t>
  </si>
  <si>
    <t>61 0 00 00000</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</si>
  <si>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</si>
  <si>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28 2 00 28540</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</si>
  <si>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</si>
  <si>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 (Социальное обеспечение и иные выплаты населению)</t>
  </si>
  <si>
    <t>Проведение комплексных кадастровых ра-бот на территории Челябинской области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</si>
  <si>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2020-2022 годы</t>
  </si>
  <si>
    <t>Предоставление молодым семьям - участникам подпрограммы социальных выплат на приобретение (строительство) жилья</t>
  </si>
  <si>
    <t>Государственная программа Челябинской области «Обеспечение доступным и комфортным жильем граждан Российской Федерации в Челябинской области»</t>
  </si>
  <si>
    <t>14 4 00 L4970</t>
  </si>
  <si>
    <t>Предоставление молодым семьям - участникам подпрограммы социальных выплат на приобретение (строительство) жилья (Социальное обеспечение и иные выплаты населению)</t>
  </si>
  <si>
    <t>16 0 00 00000</t>
  </si>
  <si>
    <t>16 0 00 16010</t>
  </si>
  <si>
    <t>Государственная программа Челябинской области «Чистая вода» на территории Челябинской области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</si>
  <si>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</si>
  <si>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 (Закупка товаров, работ и услуг для обеспечения государственных (муниципальных) нужд)</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</si>
  <si>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</si>
  <si>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03 5 E4 52080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</si>
  <si>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(Закупка товаров, работ и услуг для обеспечения государственных (муниципальных) нужд)</t>
  </si>
  <si>
    <t>03 1 00 53034</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</si>
  <si>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</si>
  <si>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</si>
  <si>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</si>
  <si>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Подпрограмма "Развитие туризма в Кунашакском районе"</t>
  </si>
  <si>
    <t>79 7 00 37020</t>
  </si>
  <si>
    <t>Подпрограмма "Подпрограмма "Развитие туризма в Кунашакском районе"(Закупка товаров, работ и услуг для обеспечения государственных (муниципальных) нужд)</t>
  </si>
  <si>
    <t>Сумма</t>
  </si>
  <si>
    <t>Изменения</t>
  </si>
  <si>
    <t>Всего</t>
  </si>
  <si>
    <t>7</t>
  </si>
  <si>
    <t>8</t>
  </si>
  <si>
    <t>9</t>
  </si>
  <si>
    <t>Осуществление мер социальной поддержки граждан, работающих и проживающих в сельских населенных пунктах и рабочих поселках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</si>
  <si>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Государственная программа Челябинской области "Повышение эффективности реализации молодежной политики в Челябинской области" 
</t>
  </si>
  <si>
    <t>Государственная программа Челябинской области «Развитие культуры в Челябинской области»</t>
  </si>
  <si>
    <t>68 0 00 00000</t>
  </si>
  <si>
    <t>68 6 00 L4670</t>
  </si>
  <si>
    <t>68 6 A1 5519С</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</si>
  <si>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</si>
  <si>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 (Закупка товаров, работ и услуг для государственных (муниципальных) нужд)</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</si>
  <si>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t>
  </si>
  <si>
    <t>Оплата услуг специалистов по организации физкультурно-оздоровительной и спортив-но-массовой работы с населением от 6 до 18 лет (Закупка товаров, работ и услуг для государственных (муниципальных) нужд)</t>
  </si>
  <si>
    <t>20 1 00 20047</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</si>
  <si>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(Закупка товаров, работ и услуг для государственных (муниципальных) нужд)</t>
  </si>
  <si>
    <t>79 2 00 S0043</t>
  </si>
  <si>
    <t>Подпрограмма "Создание безопасных условий для движения пешеходов в Кунишакском муниципальном районе на 2020-2022 годы" (Капитальные вложения в объекты недвижимого имущества государственной (муниципальной) собственности)</t>
  </si>
  <si>
    <t>Подпрограмма "Газификация в Кунашакском муниципальном районе" (Капитальные вложения в объекты недвижимого имущества государственной (муниципальной) собственности)</t>
  </si>
  <si>
    <t>Подпрограмма "Комплексное развитие систем коммунальной инфраструктуры" (Закупка товаров, работ и услуг для обеспечения государственных (муниципальных) нужд)</t>
  </si>
  <si>
    <t>Подпрограмма "Комплексное развитие систем коммунальной инфраструктуры" (Капитальные вложения в объекты недвижимого имущества государственной (муниципальной) собственности)</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</si>
  <si>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(Закупка товаров, работ и услуг для обеспечения государственных (муниципальных) нужд)</t>
  </si>
  <si>
    <t>Создание новых мест в общеобразовательных организациях, расположенных на территории Челябинской области, за счет средств областного бюджета</t>
  </si>
  <si>
    <t>11 1 00 11020</t>
  </si>
  <si>
    <t>Создание новых мест в общеобразовательных организациях, расположенных на территории Челябинской области (Капитальные вложения в объекты недвижимого имущества государственной (муниципальной) собственности)</t>
  </si>
  <si>
    <t>Создание новых мест в общеобразовательных организациях, расположенных на территории Челябинской области, за счет средств областного бюджета (Капитальные вложения в объекты недвижимого имущества государственной (муниципальной) собственности)</t>
  </si>
  <si>
    <t>Создание новых мест в общеобразовательных организациях, расположенных на территории Челябинской области (софинансирование с МБ) (Капитальные вложения в объекты недвижимого имущества государственной (муниципальной) собственности)</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</si>
  <si>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(Закупка товаров, работ и услуг для обеспечения государственных (муниципальных) нужд)
</t>
  </si>
  <si>
    <t>Подпрограмма "Комплексная безопасность образовательных учреждений Кунашакского муниципального района"</t>
  </si>
  <si>
    <t>79 9 00 31010</t>
  </si>
  <si>
    <t>Подпрограмма "Капитальный ремонт образовательных организаций Кунашакского муниципального района"</t>
  </si>
  <si>
    <t>Подпрограмма "Комплексная безопасность образовательных учреждений Кунашакского муниципального района"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</si>
  <si>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(Закупка товаров, работ и услуг для обеспечения государственных (муниципальных) нужд)</t>
  </si>
  <si>
    <t>03 1 00 L3040</t>
  </si>
  <si>
    <t>03 1 00 53035</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</si>
  <si>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</si>
  <si>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</si>
  <si>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(Предоставление субсидий бюджетным, автономным учреждениям и иным некоммерческим организациям)</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</si>
  <si>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(Предоставление субсидий бюджетным, автономным учреждениям и иным некоммерческим организациям)</t>
  </si>
  <si>
    <t>79 4 00 31010</t>
  </si>
  <si>
    <t>Подпрограмма "Организация питания детей в муниципальных образовательных учреждениях"</t>
  </si>
  <si>
    <t>Подпрограмма "Комплексная безопасность образовательных учреждений Кунашакского муниципального района" (Предоставление субсидий бюджетным, автономным учреждениям и иным некоммерческим организациям)</t>
  </si>
  <si>
    <t>Подпрограмма "Организация питания детей в муниципальных образовательных учреждениях" (Закупка товаров, работ и услуг для обеспечения государственных (муниципальных) нужд)</t>
  </si>
  <si>
    <t>Подпрограмма "Организация питания детей в муниципальных образовательных учреждениях" (Предоставление субсидий бюджетным, автономным учреждениям и иным некоммерческим организациям)</t>
  </si>
  <si>
    <t>Подрограмма "Капитальный ремонт образовательных организаций Кунашакского муниципального района" (Предоставление субсидий бюджетным, автономным учреждениям и иным некоммерческим организациям)</t>
  </si>
  <si>
    <t>99 0 02 51200</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</si>
  <si>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</si>
  <si>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99 0 00 51200</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</si>
  <si>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</si>
  <si>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Выполнение других обязательств муниципальных образований  (Иные бюджетные ассигнования)</t>
  </si>
  <si>
    <t>Осуществление переданных полномочий Российской Федерации на государственную регистрацию актов гражданского состояния (Иные бюджетные ассигнования)</t>
  </si>
  <si>
    <t>67 6 00 67040</t>
  </si>
  <si>
    <t>67 0 00 00000</t>
  </si>
  <si>
    <t>Государственная программа Челябинской области «Содействие занятости населения Челябинской области»</t>
  </si>
  <si>
    <t>Реализация переданных государственных полномочий в области охраны труда (Закупка товаров, работ и услуг для обеспечения государственных (муниципальных) нужд)</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</si>
  <si>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</si>
  <si>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61 6 00 61020</t>
  </si>
  <si>
    <t>Осуществление государственных полномочий по расчету и предоставлению за счет средств областного бюджета дотаций бюджетам сельских поселений</t>
  </si>
  <si>
    <t>10 3 00 10220</t>
  </si>
  <si>
    <t>Осуществление государственных полномочий по расчету и предоставлению за счет средств областного бюджета дотаций бюджетам сельских поселений (Межбюджетные трансферты)</t>
  </si>
  <si>
    <t>Ежемесячная денежная выплата в соответствии с Законом Челябинской области "О мерах социальной поддержки ветеранов в Челябинской области" (Закупка товаров, работ и услуг для государственных (муниципальных) нужд)</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</si>
  <si>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(Закупка товаров, работ и услуг для государственных (муниципальных) нужд)</t>
  </si>
  <si>
    <t>Ежемесячная денежная выплата в соответствии с Законом Челябин-ской области "О звании "Ветеран труда Челябинской области" (Закупка товаров, работ и услуг для государственных (муниципальных) нужд)</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</si>
  <si>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</si>
  <si>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</si>
  <si>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</si>
  <si>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Предоставление гражданам субсидий на оплату жилого помещения и коммунальных услуг (Закупка товаров, работ и услуг для государственных (муниципальных) нужд)</t>
  </si>
  <si>
    <t>Реализация полномочий Российской Федерации по предоставлению отдельных мер социальной поддержки гражданам, подвергшимся воздействию радиации (Закупка товаров, работ и услуг для государственных (муниципальных) нужд)</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</si>
  <si>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(Закупка товаров, работ и услуг для государственных (муниципальных) нужд)</t>
  </si>
  <si>
    <t>Реализация полномочий Российской Федерации на оплату жилищно-коммунальных услуг отдельным категориям граждан (Закупка товаров, работ и услуг для государственных (муниципальных) нужд)</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</si>
  <si>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(Закупка товаров, работ и услуг для государственных (муниципальных) нужд)</t>
  </si>
  <si>
    <t>Осуществление мер социальной поддержки граждан, работающих и проживающих в сельских населенных пунктах и рабочих поселках Челябинской области (Закупка товаров, работ и услуг для обеспечения государственных (муниципальных) нужд)</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</si>
  <si>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(Закупка товаров, работ и услуг для обеспечения государственных (муниципальных) нужд)</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</si>
  <si>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(Закупка товаров, работ и услуг для обеспечения государственных (муниципальных) нужд)</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</si>
  <si>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(Закупка товаров, работ и услуг для государственных (муниципальных) нужд)</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</si>
  <si>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(Закупка товаров, работ и услуг для государственных (муниципальных) нужд)</t>
  </si>
  <si>
    <t>Пособие на ребенка в соответствии с Законом Челябинской области «О пособии на ребенка» (Закупка товаров, работ и услуг для государственных (муниципальных) нужд)</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</si>
  <si>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(Закупка товаров, работ и услуг для государственных (муниципальных) нужд)</t>
  </si>
  <si>
    <t>Предоставление гражданам субсидий на оплату жилого помещения и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</si>
  <si>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гражданам субсидий на оплату жилого помещения и коммунальных услуг (Иные бюджетные ассигнования)</t>
  </si>
  <si>
    <t>Проведение комплексных кадастровых работ на территории Челябинской области</t>
  </si>
  <si>
    <t>99 0 00 L5110</t>
  </si>
  <si>
    <t>МП "Управление муниципальным имуществом  и земельными ресурсами на 2021-2023 годы"  (Капитальные вложения в объекты недвижимого имущества государственной (муниципальной) собственности)</t>
  </si>
  <si>
    <r>
      <t>Другие вопросы в области образования</t>
    </r>
    <r>
      <rPr>
        <b/>
        <sz val="8"/>
        <rFont val="Arial"/>
        <family val="2"/>
      </rPr>
      <t>, в том числе</t>
    </r>
  </si>
  <si>
    <t>Приобретение транспортных средств для организации перевозки обучающихся (софинансирование с МБ)</t>
  </si>
  <si>
    <t>79 2 00 S3040</t>
  </si>
  <si>
    <t>Приобретение транспортных средств для организации перевозки обучающихся (софинансирование с МБ) (Закупка товаров, работ и услуг для обеспечения государственных (муниципальных) нужд)</t>
  </si>
  <si>
    <t>Мероприятия в области коммунального хозяйства</t>
  </si>
  <si>
    <t>99 0 35 35102</t>
  </si>
  <si>
    <t>Поддержка коммунального хозяйства</t>
  </si>
  <si>
    <t>99 0 35 00000</t>
  </si>
  <si>
    <t>Мероприятия в области коммунального хозяйства (Иные бюджетные ассигнования)</t>
  </si>
  <si>
    <t>Приложение 5</t>
  </si>
  <si>
    <t>Приложение 3</t>
  </si>
  <si>
    <t>79 1 00 34010</t>
  </si>
  <si>
    <t>Подпрограмма "Формирование доступной среды для инвалидов и маломобильных групп населения в Кунашакском муниципальном районе" на 2020-2022 годы</t>
  </si>
  <si>
    <t>МП "Развитие социальной защиты населения Кунашакского муниципального района" на 2020-2022 годы" Подпрограмма "Формирование доступной среды для инвалидов и маломобильных групп населения в Кунашакском муниципальном районе" на 2020-2022 годы (Закупка товаров, работ и услуг для обеспечения государственных (муниципальных) нужд)</t>
  </si>
  <si>
    <t>МП "Развитие здравоохранения Кунашакского муниципального района на 2020-2022 годы" (Предоставление субсидий бюджетным, автономным учреждениям и иным некоммерческим организациям)</t>
  </si>
  <si>
    <t>Оплата услуг специалистов по организации физкультурно-оздоровительной и спортивно-массовой работы с населением старшего возраста</t>
  </si>
  <si>
    <t>20 3 00 2004Д</t>
  </si>
  <si>
    <t>Оплата услуг специалистов по организации физкультурно-оздоровительной и спортивно-массовой работы с населением старшего возраста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</si>
  <si>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79 3 00 S004Д</t>
  </si>
  <si>
    <t>Оплата услуг специалистов по организации физкультурно-оздоровительной и спортивно-массовой работы с населением старшего возраста (Закупка товаров, работ и услуг для обеспечения государственных (муниципальных) нужд)</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</si>
  <si>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</si>
  <si>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 (Социальное обеспечение и иные выплаты населению)</t>
  </si>
  <si>
    <t>МП «Комплексное развитие Кунашакского муниципального района  на 2020-2022 годы» (Капитальные вложения в объекты недвижимого имущества государственной (муниципальной) собственности)</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</si>
  <si>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t>
  </si>
  <si>
    <t>79 4 00 S3300</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</si>
  <si>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 (Закупка товаров, работ и услуг для обеспечения государственных (муниципальных) нужд)</t>
  </si>
  <si>
    <t>Подрограмма "Прочие мероприятия в области образования" (Социальное обеспечение и иные выплаты населению)</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</si>
  <si>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</si>
  <si>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расходных обязательств,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 счет средств местного бюджета</t>
  </si>
  <si>
    <t>99 0 00 S9600</t>
  </si>
  <si>
    <t>Софинансирование расходных обязательств,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 счет средств местного бюджета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</si>
  <si>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2021-2023 годы" (Межбюджетные трансферты)</t>
  </si>
  <si>
    <t>Изменения за счет областных и федеральных средств и прочих поступлений</t>
  </si>
  <si>
    <t>Изменения за счет остаков на 01.01.2021г.</t>
  </si>
  <si>
    <t>Возмещение затрат, связанных с производством (реализацией) товаров, выполнением работ, оказанием услуг, в связи с предупреждением банкротства и восстановлением платежеспособности предприятия (санация)</t>
  </si>
  <si>
    <t>99 0 55 40001</t>
  </si>
  <si>
    <t>Субсидии юридическим лицам (за исключением субсидий областным государтсвенным учреждениям), индивидуальным предпринимателям, физическим лицам</t>
  </si>
  <si>
    <t>99 0 55 00000</t>
  </si>
  <si>
    <t>Возмещение затрат, связанных с производством (реализацией) товаров, выполнением работ, оказанием услуг, в связи с предупреждением банкротства и восстановлением платежеспособности предприятия (санация) (Иные бюджетные ассигнования)</t>
  </si>
  <si>
    <t xml:space="preserve">Муниципальное учреждение "Управление культуры, спорта, молодежной политики и информации администрации Кунашакского муниципального района" </t>
  </si>
  <si>
    <t>741</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</si>
  <si>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 (Межбюджетные трансферты)</t>
  </si>
  <si>
    <t>Проведение Всероссийской переписи населения 2020 года</t>
  </si>
  <si>
    <t>99 0 00 54690</t>
  </si>
  <si>
    <t>Проведение Всероссийской переписи населения 2020 года (Иные бюджетные ассигнования)</t>
  </si>
  <si>
    <t>Создание и содержание мест (площадок) накопления твердых коммунальных отходов</t>
  </si>
  <si>
    <t>43 2 G2 43120</t>
  </si>
  <si>
    <t>Создание и содержание мест (площадок) накопления твердых коммунальных отходов (Закупка товаров, работ и услуг для обеспечения государственных (муниципальных) нужд)</t>
  </si>
  <si>
    <t>43 0 00 00000</t>
  </si>
  <si>
    <t>Государственная программа Челябинской области "Охрана окружающей среды Челябинской области"</t>
  </si>
  <si>
    <t>МП "Управление муниципальным имуществом  и земельными ресурсами на 2021-2023 годы"  (Предоставление субсидий бюджетным, автономным учреждениям и иным некоммерческим организациям)</t>
  </si>
  <si>
    <t>Подпрограмма "Молодые граждане Кунашакского муниципального района"</t>
  </si>
  <si>
    <t>79 2 E8 S1010</t>
  </si>
  <si>
    <t>Подпрограмма "Молодые граждане Кунашакского муниципального района" (Закупка товаров, работ и услуг для обеспечения государственных (муниципальных) нужд)</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</si>
  <si>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(Капитальные вложения в объекты недвижимого имущества государственной (муниципальной) собственности)</t>
  </si>
  <si>
    <t>Создание новых мест в общеобразовательных организациях, расположенных на территории Челябинской области, за счет средств областного бюджета (Закупка товаров, работ и услуг для обеспечения государственных (муниципальных) нужд)</t>
  </si>
  <si>
    <t>Подрограмма "Развитие общего образования Кунашакского муниципального района" (Социальное обеспечение и иные выплаты населению)</t>
  </si>
  <si>
    <t>Подрограмма "Отдых, оздоровлние, занятость детей и молодежи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</si>
  <si>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инициативных проектов</t>
  </si>
  <si>
    <t>99 0 00 99601</t>
  </si>
  <si>
    <t>99 0 00 99602</t>
  </si>
  <si>
    <t>99 0 00 99603</t>
  </si>
  <si>
    <t>99 0 00 99604</t>
  </si>
  <si>
    <t>99 0 00 99605</t>
  </si>
  <si>
    <t>99 0 00 99606</t>
  </si>
  <si>
    <t>99 0 00 99607</t>
  </si>
  <si>
    <t>99 0 00 99608</t>
  </si>
  <si>
    <t>99 0 00 99609</t>
  </si>
  <si>
    <t>99 0 00 996010</t>
  </si>
  <si>
    <t>99 0 00 99610</t>
  </si>
  <si>
    <t>99 0 00 S9601</t>
  </si>
  <si>
    <t>99 0 00 S9602</t>
  </si>
  <si>
    <t>99 0 00 S9603</t>
  </si>
  <si>
    <t>99 0 00 S9604</t>
  </si>
  <si>
    <t>99 0 00 S9605</t>
  </si>
  <si>
    <t>99 0 00 S9606</t>
  </si>
  <si>
    <t>99 0 00 S9607</t>
  </si>
  <si>
    <t>99 0 00 S9608</t>
  </si>
  <si>
    <t>99 0 00 S9609</t>
  </si>
  <si>
    <t>99 0 00 S9610</t>
  </si>
  <si>
    <t>Реализация инициативных проектов (Закупка товаров, работ и услуг для обеспечения государственных (муниципальных) нужд)</t>
  </si>
  <si>
    <t>Реализация инициативных проектов (Предоставление субсидий бюджетным, автономным учреждениям и иным некоммерческим организациям)</t>
  </si>
  <si>
    <t>Организация отдыха детей в каникулярное время (софинансирование с МБ)</t>
  </si>
  <si>
    <t>79 5 00 S3010</t>
  </si>
  <si>
    <t>Организация отдыха детей в каникулярное время (софинансирование с МБ) (Предоставление субсидий бюджетным, автономным учреждениям и иным некоммерческим организациям)</t>
  </si>
  <si>
    <t>79 8 00 31010</t>
  </si>
  <si>
    <t>79 7 00 31010</t>
  </si>
  <si>
    <t>Подпрограмма "Организация внешкольной и внеурочной деятельности"</t>
  </si>
  <si>
    <t>Подпрограмма "Развитие кадрового потенциала системы образования Кунашакского муниципального района"</t>
  </si>
  <si>
    <t>Подпрограмма "Организация внешкольной и внеурочной деятельности""(Закупка товаров, работ и услуг для обеспечения государственных (муниципальных) нужд)</t>
  </si>
  <si>
    <t>Подпрограмма "Развитие кадрового потенциала системы образования Кунашакского муниципального района"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</si>
  <si>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2021-2023 годы" (Социальное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</si>
  <si>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  (Закупка товаров, работ и услуг для обеспечения государственных (муниципальных) нужд)</t>
  </si>
  <si>
    <t>79 7 G2 43120</t>
  </si>
  <si>
    <t>Подпрограмма "Создание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2019-2021гг."</t>
  </si>
  <si>
    <t>Подпрограмма "Создание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2019-2021гг." (Закупка товаров, работ и услуг для обеспечения государственных (муниципальных) нужд)</t>
  </si>
  <si>
    <t>Приложение 4</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</si>
  <si>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</si>
  <si>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99 0 00 996011</t>
  </si>
  <si>
    <t>99 0 00 99611</t>
  </si>
  <si>
    <t>99 0 00 S9611</t>
  </si>
  <si>
    <t>99 0 00 99612</t>
  </si>
  <si>
    <t>99 0 00 S9612</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</si>
</sst>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
    <numFmt numFmtId="196" formatCode="#,##0.00000"/>
    <numFmt numFmtId="197" formatCode="0.000"/>
    <numFmt numFmtId="198" formatCode="[$-FC19]d\ mmmm\ yyyy\ &quot;г.&quot;"/>
    <numFmt numFmtId="199" formatCode="#,##0.000;[Red]#,##0.000"/>
    <numFmt numFmtId="200" formatCode="#,##0.000_ ;[Red]\-#,##0.000\ "/>
    <numFmt numFmtId="201" formatCode="000000"/>
    <numFmt numFmtId="202" formatCode="0000"/>
    <numFmt numFmtId="203" formatCode="_(* #,##0.000_);_(* \(#,##0.000\);_(* &quot;-&quot;??_);_(@_)"/>
    <numFmt numFmtId="204" formatCode="_(* #,##0.0000_);_(* \(#,##0.0000\);_(* &quot;-&quot;??_);_(@_)"/>
    <numFmt numFmtId="205" formatCode="#,##0.000\ _₽"/>
  </numFmts>
  <fonts count="56">
    <font>
      <sz val="10"/>
      <name val="Arial"/>
      <family val="0"/>
    </font>
    <font>
      <b/>
      <sz val="10"/>
      <name val="Arial"/>
      <family val="2"/>
    </font>
    <font>
      <sz val="8"/>
      <name val="Arial Cyr"/>
      <family val="0"/>
    </font>
    <font>
      <b/>
      <sz val="8"/>
      <name val="Arial"/>
      <family val="2"/>
    </font>
    <font>
      <b/>
      <i/>
      <sz val="8"/>
      <name val="Arial"/>
      <family val="2"/>
    </font>
    <font>
      <sz val="8"/>
      <name val="Arial"/>
      <family val="2"/>
    </font>
    <font>
      <i/>
      <sz val="8"/>
      <name val="Arial"/>
      <family val="2"/>
    </font>
    <font>
      <b/>
      <sz val="11"/>
      <name val="Arial"/>
      <family val="2"/>
    </font>
    <font>
      <b/>
      <sz val="12"/>
      <name val="Arial"/>
      <family val="2"/>
    </font>
    <font>
      <u val="single"/>
      <sz val="10"/>
      <color indexed="12"/>
      <name val="Arial"/>
      <family val="2"/>
    </font>
    <font>
      <u val="single"/>
      <sz val="10"/>
      <color indexed="36"/>
      <name val="Arial"/>
      <family val="2"/>
    </font>
    <font>
      <b/>
      <i/>
      <sz val="10"/>
      <name val="Arial"/>
      <family val="2"/>
    </font>
    <font>
      <i/>
      <sz val="10"/>
      <name val="Arial"/>
      <family val="2"/>
    </font>
    <font>
      <sz val="12"/>
      <name val="Times New Roman"/>
      <family val="1"/>
    </font>
    <font>
      <sz val="10"/>
      <color indexed="10"/>
      <name val="Arial"/>
      <family val="2"/>
    </font>
    <font>
      <b/>
      <sz val="8"/>
      <name val="Times New Roman"/>
      <family val="1"/>
    </font>
    <font>
      <b/>
      <sz val="10"/>
      <name val="Times New Roman"/>
      <family val="1"/>
    </font>
    <font>
      <b/>
      <sz val="12"/>
      <name val="Times New Roman"/>
      <family val="1"/>
    </font>
    <font>
      <b/>
      <i/>
      <sz val="10"/>
      <name val="Times New Roman"/>
      <family val="1"/>
    </font>
    <font>
      <b/>
      <sz val="11"/>
      <name val="Times New Roman"/>
      <family val="1"/>
    </font>
    <font>
      <b/>
      <sz val="8"/>
      <name val="Arial Cyr"/>
      <family val="0"/>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rgb="FF969696"/>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color indexed="63"/>
      </top>
      <bottom>
        <color indexed="63"/>
      </bottom>
    </border>
    <border>
      <left style="thin"/>
      <right style="thin"/>
      <top style="thin"/>
      <bottom>
        <color indexed="63"/>
      </bottom>
    </border>
    <border>
      <left style="hair"/>
      <right style="hair"/>
      <top style="hair"/>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1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1" borderId="0" applyNumberFormat="0" applyBorder="0" applyAlignment="0" applyProtection="0"/>
  </cellStyleXfs>
  <cellXfs count="164">
    <xf numFmtId="0" fontId="0" fillId="0" borderId="0" xfId="0" applyAlignment="1">
      <alignment/>
    </xf>
    <xf numFmtId="0" fontId="0" fillId="0" borderId="0" xfId="0" applyAlignment="1">
      <alignment horizontal="right"/>
    </xf>
    <xf numFmtId="0" fontId="2" fillId="0" borderId="0" xfId="0" applyFont="1" applyAlignment="1">
      <alignment horizontal="lef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6" fillId="0" borderId="10"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7" fillId="32" borderId="10" xfId="0" applyNumberFormat="1" applyFont="1" applyFill="1" applyBorder="1" applyAlignment="1">
      <alignment horizontal="left" vertical="top"/>
    </xf>
    <xf numFmtId="49" fontId="3" fillId="0" borderId="10" xfId="0" applyNumberFormat="1" applyFont="1" applyFill="1" applyBorder="1" applyAlignment="1">
      <alignment horizontal="center" vertical="top" wrapText="1"/>
    </xf>
    <xf numFmtId="49" fontId="6" fillId="0" borderId="10"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1" fillId="0" borderId="0" xfId="0" applyFont="1" applyAlignment="1">
      <alignment vertical="top" wrapText="1"/>
    </xf>
    <xf numFmtId="0" fontId="12"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xf>
    <xf numFmtId="0" fontId="6" fillId="0" borderId="10" xfId="0" applyNumberFormat="1" applyFont="1" applyFill="1" applyBorder="1" applyAlignment="1">
      <alignment horizontal="left" vertical="top" wrapText="1"/>
    </xf>
    <xf numFmtId="0" fontId="14" fillId="0" borderId="0" xfId="0" applyFont="1" applyFill="1" applyAlignment="1">
      <alignment/>
    </xf>
    <xf numFmtId="0" fontId="5" fillId="0" borderId="0" xfId="0" applyFont="1" applyAlignment="1">
      <alignment/>
    </xf>
    <xf numFmtId="0" fontId="3" fillId="0" borderId="0" xfId="0" applyFont="1" applyAlignment="1">
      <alignment/>
    </xf>
    <xf numFmtId="0" fontId="6" fillId="0" borderId="10" xfId="0" applyFont="1" applyFill="1" applyBorder="1" applyAlignment="1">
      <alignment horizontal="left" wrapText="1"/>
    </xf>
    <xf numFmtId="2" fontId="6" fillId="0" borderId="10" xfId="0" applyNumberFormat="1" applyFont="1" applyBorder="1" applyAlignment="1">
      <alignment horizontal="left" vertical="top" wrapText="1"/>
    </xf>
    <xf numFmtId="0" fontId="11" fillId="0" borderId="0" xfId="0" applyFont="1" applyFill="1" applyAlignment="1">
      <alignment/>
    </xf>
    <xf numFmtId="0" fontId="5" fillId="0" borderId="0" xfId="0" applyFont="1" applyAlignment="1">
      <alignment wrapText="1"/>
    </xf>
    <xf numFmtId="2" fontId="5" fillId="0" borderId="10" xfId="0" applyNumberFormat="1" applyFont="1" applyFill="1" applyBorder="1" applyAlignment="1">
      <alignment horizontal="left" vertical="top" wrapText="1"/>
    </xf>
    <xf numFmtId="2" fontId="5" fillId="0" borderId="10" xfId="0" applyNumberFormat="1" applyFont="1" applyBorder="1" applyAlignment="1">
      <alignment horizontal="left" vertical="top" wrapText="1"/>
    </xf>
    <xf numFmtId="2" fontId="3" fillId="0" borderId="10" xfId="0" applyNumberFormat="1" applyFont="1" applyFill="1" applyBorder="1" applyAlignment="1">
      <alignment horizontal="left" vertical="top" wrapText="1"/>
    </xf>
    <xf numFmtId="2" fontId="3" fillId="0" borderId="10" xfId="0" applyNumberFormat="1" applyFont="1" applyBorder="1" applyAlignment="1">
      <alignment horizontal="left" vertical="top" wrapText="1"/>
    </xf>
    <xf numFmtId="2" fontId="6" fillId="0" borderId="10" xfId="0" applyNumberFormat="1" applyFont="1" applyFill="1" applyBorder="1" applyAlignment="1">
      <alignment horizontal="left" vertical="top" wrapText="1"/>
    </xf>
    <xf numFmtId="0" fontId="6" fillId="0" borderId="0" xfId="0" applyFont="1" applyAlignment="1">
      <alignment wrapText="1"/>
    </xf>
    <xf numFmtId="193" fontId="5" fillId="0" borderId="10" xfId="0" applyNumberFormat="1" applyFont="1" applyFill="1" applyBorder="1" applyAlignment="1">
      <alignment horizontal="right" vertical="center" wrapText="1"/>
    </xf>
    <xf numFmtId="0" fontId="13" fillId="0" borderId="0" xfId="0" applyFont="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193" fontId="3" fillId="0"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right" vertical="center" wrapText="1"/>
    </xf>
    <xf numFmtId="193" fontId="5" fillId="0" borderId="0" xfId="0" applyNumberFormat="1" applyFont="1" applyAlignment="1">
      <alignment horizontal="righ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5" fillId="0" borderId="11" xfId="0" applyFont="1" applyBorder="1" applyAlignment="1">
      <alignment horizontal="center" vertical="top"/>
    </xf>
    <xf numFmtId="0" fontId="16" fillId="33" borderId="11" xfId="0" applyFont="1" applyFill="1" applyBorder="1" applyAlignment="1">
      <alignment vertical="top"/>
    </xf>
    <xf numFmtId="0" fontId="18" fillId="0" borderId="11" xfId="0" applyFont="1" applyBorder="1" applyAlignment="1">
      <alignment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0" fontId="19" fillId="33" borderId="11" xfId="0" applyFont="1" applyFill="1" applyBorder="1" applyAlignment="1">
      <alignment vertical="top"/>
    </xf>
    <xf numFmtId="49" fontId="0" fillId="0" borderId="0" xfId="0" applyNumberFormat="1" applyAlignment="1">
      <alignment/>
    </xf>
    <xf numFmtId="49" fontId="15" fillId="0" borderId="13" xfId="0" applyNumberFormat="1" applyFont="1" applyBorder="1" applyAlignment="1">
      <alignment horizontal="center" vertical="top" wrapText="1"/>
    </xf>
    <xf numFmtId="49" fontId="16" fillId="33" borderId="13" xfId="0" applyNumberFormat="1" applyFont="1" applyFill="1" applyBorder="1" applyAlignment="1">
      <alignment horizontal="center" vertical="top" wrapText="1"/>
    </xf>
    <xf numFmtId="49" fontId="18" fillId="0" borderId="13" xfId="0" applyNumberFormat="1" applyFont="1" applyBorder="1" applyAlignment="1">
      <alignment horizontal="center" vertical="top" wrapText="1"/>
    </xf>
    <xf numFmtId="49" fontId="16" fillId="33" borderId="11" xfId="0" applyNumberFormat="1" applyFont="1" applyFill="1" applyBorder="1" applyAlignment="1">
      <alignment horizontal="center" vertical="top" wrapText="1"/>
    </xf>
    <xf numFmtId="49" fontId="19" fillId="33" borderId="13" xfId="0" applyNumberFormat="1" applyFont="1" applyFill="1" applyBorder="1" applyAlignment="1">
      <alignment horizontal="center" vertical="top" wrapText="1"/>
    </xf>
    <xf numFmtId="193" fontId="16" fillId="33" borderId="13" xfId="0" applyNumberFormat="1" applyFont="1" applyFill="1" applyBorder="1" applyAlignment="1">
      <alignment horizontal="center"/>
    </xf>
    <xf numFmtId="193" fontId="18" fillId="0" borderId="13" xfId="0" applyNumberFormat="1" applyFont="1" applyBorder="1" applyAlignment="1">
      <alignment horizontal="center" vertical="top"/>
    </xf>
    <xf numFmtId="193" fontId="16" fillId="33" borderId="13" xfId="0" applyNumberFormat="1" applyFont="1" applyFill="1" applyBorder="1" applyAlignment="1">
      <alignment horizontal="center" vertical="top"/>
    </xf>
    <xf numFmtId="193" fontId="19" fillId="33" borderId="13" xfId="0" applyNumberFormat="1" applyFont="1" applyFill="1" applyBorder="1" applyAlignment="1">
      <alignment horizontal="center" vertical="top"/>
    </xf>
    <xf numFmtId="0" fontId="16" fillId="0" borderId="11" xfId="0" applyFont="1" applyFill="1" applyBorder="1" applyAlignment="1">
      <alignment vertical="top" wrapText="1"/>
    </xf>
    <xf numFmtId="49" fontId="16" fillId="0" borderId="13" xfId="0" applyNumberFormat="1" applyFont="1" applyFill="1" applyBorder="1" applyAlignment="1">
      <alignment horizontal="center" vertical="top" wrapText="1"/>
    </xf>
    <xf numFmtId="193" fontId="16" fillId="0" borderId="13" xfId="0" applyNumberFormat="1" applyFont="1" applyFill="1" applyBorder="1" applyAlignment="1">
      <alignment horizontal="center" vertical="top"/>
    </xf>
    <xf numFmtId="19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193" fontId="5" fillId="0" borderId="10" xfId="0" applyNumberFormat="1" applyFont="1" applyFill="1" applyBorder="1" applyAlignment="1">
      <alignment horizontal="right" vertical="center"/>
    </xf>
    <xf numFmtId="193" fontId="3" fillId="32" borderId="10" xfId="0" applyNumberFormat="1" applyFont="1" applyFill="1" applyBorder="1" applyAlignment="1">
      <alignment horizontal="center" vertical="center" wrapText="1"/>
    </xf>
    <xf numFmtId="193" fontId="4" fillId="0" borderId="10" xfId="0" applyNumberFormat="1" applyFont="1" applyFill="1" applyBorder="1" applyAlignment="1">
      <alignment horizontal="center" vertical="center" wrapText="1"/>
    </xf>
    <xf numFmtId="193" fontId="6" fillId="0" borderId="10" xfId="0" applyNumberFormat="1" applyFont="1" applyFill="1" applyBorder="1" applyAlignment="1">
      <alignment horizontal="center" vertical="center" wrapText="1"/>
    </xf>
    <xf numFmtId="193" fontId="3" fillId="0" borderId="10" xfId="0" applyNumberFormat="1" applyFont="1" applyFill="1" applyBorder="1" applyAlignment="1">
      <alignment horizontal="center" vertical="center" wrapText="1"/>
    </xf>
    <xf numFmtId="193" fontId="4" fillId="32" borderId="10" xfId="0" applyNumberFormat="1" applyFont="1" applyFill="1" applyBorder="1" applyAlignment="1">
      <alignment horizontal="center" vertical="center" wrapText="1"/>
    </xf>
    <xf numFmtId="193" fontId="3" fillId="34" borderId="10" xfId="0" applyNumberFormat="1" applyFont="1" applyFill="1" applyBorder="1" applyAlignment="1">
      <alignment horizontal="center" vertical="center" wrapText="1"/>
    </xf>
    <xf numFmtId="193" fontId="8" fillId="32" borderId="10" xfId="0" applyNumberFormat="1" applyFont="1" applyFill="1" applyBorder="1" applyAlignment="1">
      <alignment horizontal="center" vertical="center" wrapText="1"/>
    </xf>
    <xf numFmtId="0" fontId="0" fillId="0" borderId="0" xfId="0" applyAlignment="1">
      <alignment horizontal="center" vertical="center"/>
    </xf>
    <xf numFmtId="193" fontId="5" fillId="0" borderId="10"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3" fillId="0" borderId="10" xfId="0" applyNumberFormat="1" applyFont="1" applyFill="1" applyBorder="1" applyAlignment="1">
      <alignment horizontal="center" vertical="center" textRotation="90" wrapText="1"/>
    </xf>
    <xf numFmtId="49" fontId="1" fillId="34" borderId="10" xfId="0" applyNumberFormat="1" applyFont="1" applyFill="1" applyBorder="1" applyAlignment="1">
      <alignment horizontal="center" vertical="center" textRotation="90" wrapText="1"/>
    </xf>
    <xf numFmtId="193" fontId="1" fillId="34"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center" vertical="center"/>
    </xf>
    <xf numFmtId="0" fontId="5" fillId="0" borderId="0" xfId="0" applyFont="1" applyFill="1" applyAlignment="1">
      <alignment/>
    </xf>
    <xf numFmtId="2" fontId="5" fillId="0" borderId="10" xfId="0" applyNumberFormat="1" applyFont="1" applyFill="1" applyBorder="1" applyAlignment="1">
      <alignment horizontal="left" wrapText="1"/>
    </xf>
    <xf numFmtId="0" fontId="6" fillId="0" borderId="0" xfId="0" applyFont="1" applyFill="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right" vertical="center"/>
    </xf>
    <xf numFmtId="0" fontId="4"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193" fontId="6" fillId="0" borderId="10" xfId="0" applyNumberFormat="1" applyFont="1" applyFill="1" applyBorder="1" applyAlignment="1">
      <alignment horizontal="right" vertical="center"/>
    </xf>
    <xf numFmtId="0" fontId="3" fillId="0" borderId="0" xfId="0" applyFont="1" applyFill="1" applyBorder="1" applyAlignment="1">
      <alignment/>
    </xf>
    <xf numFmtId="3" fontId="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2" fontId="5" fillId="0" borderId="0" xfId="0" applyNumberFormat="1" applyFont="1" applyAlignment="1">
      <alignment/>
    </xf>
    <xf numFmtId="2" fontId="5" fillId="0" borderId="0" xfId="0" applyNumberFormat="1" applyFont="1" applyAlignment="1">
      <alignment/>
    </xf>
    <xf numFmtId="2" fontId="3" fillId="0" borderId="10" xfId="0" applyNumberFormat="1" applyFont="1" applyFill="1" applyBorder="1" applyAlignment="1">
      <alignment horizontal="center" vertical="center" wrapText="1"/>
    </xf>
    <xf numFmtId="2" fontId="16" fillId="34" borderId="10" xfId="0" applyNumberFormat="1" applyFont="1" applyFill="1" applyBorder="1" applyAlignment="1">
      <alignment horizontal="left" vertical="center" wrapText="1"/>
    </xf>
    <xf numFmtId="2" fontId="4" fillId="0" borderId="10" xfId="0" applyNumberFormat="1" applyFont="1" applyFill="1" applyBorder="1" applyAlignment="1">
      <alignment horizontal="left" vertical="top" wrapText="1"/>
    </xf>
    <xf numFmtId="2" fontId="3" fillId="0" borderId="10" xfId="0" applyNumberFormat="1" applyFont="1" applyFill="1" applyBorder="1" applyAlignment="1">
      <alignment/>
    </xf>
    <xf numFmtId="2" fontId="5" fillId="0" borderId="10" xfId="0" applyNumberFormat="1" applyFont="1" applyFill="1" applyBorder="1" applyAlignment="1">
      <alignment vertical="top" wrapText="1"/>
    </xf>
    <xf numFmtId="2" fontId="3" fillId="0" borderId="10" xfId="0" applyNumberFormat="1" applyFont="1" applyFill="1" applyBorder="1" applyAlignment="1">
      <alignment wrapText="1"/>
    </xf>
    <xf numFmtId="49" fontId="3" fillId="0" borderId="10" xfId="0" applyNumberFormat="1" applyFont="1" applyBorder="1" applyAlignment="1">
      <alignment horizontal="left" vertical="top" wrapText="1"/>
    </xf>
    <xf numFmtId="0" fontId="1" fillId="0" borderId="0" xfId="0" applyFont="1" applyFill="1" applyAlignment="1">
      <alignment/>
    </xf>
    <xf numFmtId="49" fontId="4"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left" vertical="top" wrapText="1"/>
    </xf>
    <xf numFmtId="0" fontId="12" fillId="0" borderId="0" xfId="0" applyFont="1" applyFill="1" applyAlignment="1">
      <alignment wrapText="1"/>
    </xf>
    <xf numFmtId="0" fontId="13" fillId="0" borderId="0" xfId="0" applyFont="1" applyAlignment="1">
      <alignment horizontal="right"/>
    </xf>
    <xf numFmtId="49" fontId="2" fillId="0" borderId="10" xfId="0" applyNumberFormat="1" applyFont="1" applyBorder="1" applyAlignment="1" applyProtection="1">
      <alignment horizontal="center" vertical="center" wrapText="1"/>
      <protection/>
    </xf>
    <xf numFmtId="193" fontId="3" fillId="36"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49" fontId="18" fillId="0" borderId="13" xfId="0" applyNumberFormat="1" applyFont="1" applyFill="1" applyBorder="1" applyAlignment="1">
      <alignment horizontal="center" vertical="top" wrapText="1"/>
    </xf>
    <xf numFmtId="193" fontId="18" fillId="0" borderId="13" xfId="0" applyNumberFormat="1" applyFont="1" applyFill="1" applyBorder="1" applyAlignment="1">
      <alignment horizontal="center" vertical="top"/>
    </xf>
    <xf numFmtId="49" fontId="15" fillId="0" borderId="11" xfId="0" applyNumberFormat="1" applyFont="1" applyBorder="1" applyAlignment="1">
      <alignment horizontal="center" vertical="top" wrapText="1"/>
    </xf>
    <xf numFmtId="0" fontId="3" fillId="0" borderId="10" xfId="0" applyNumberFormat="1" applyFont="1" applyFill="1" applyBorder="1" applyAlignment="1">
      <alignment horizontal="center" vertical="center" wrapText="1"/>
    </xf>
    <xf numFmtId="193" fontId="0" fillId="0" borderId="0" xfId="0" applyNumberFormat="1" applyAlignment="1">
      <alignment/>
    </xf>
    <xf numFmtId="49" fontId="2" fillId="0" borderId="14" xfId="0" applyNumberFormat="1" applyFont="1" applyBorder="1" applyAlignment="1" applyProtection="1">
      <alignment horizontal="center" vertical="center" wrapText="1"/>
      <protection/>
    </xf>
    <xf numFmtId="0" fontId="16" fillId="36" borderId="11" xfId="0" applyFont="1" applyFill="1" applyBorder="1" applyAlignment="1">
      <alignment vertical="top" wrapText="1"/>
    </xf>
    <xf numFmtId="49" fontId="16" fillId="36" borderId="13" xfId="0" applyNumberFormat="1" applyFont="1" applyFill="1" applyBorder="1" applyAlignment="1">
      <alignment horizontal="center" vertical="top" wrapText="1"/>
    </xf>
    <xf numFmtId="193" fontId="16" fillId="36" borderId="13" xfId="0" applyNumberFormat="1" applyFont="1" applyFill="1" applyBorder="1" applyAlignment="1">
      <alignment horizontal="center" vertical="top"/>
    </xf>
    <xf numFmtId="49" fontId="21"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49" fontId="20" fillId="0" borderId="10"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21" fillId="0" borderId="17" xfId="0" applyNumberFormat="1" applyFont="1" applyBorder="1" applyAlignment="1" applyProtection="1">
      <alignment horizontal="center" vertical="center" wrapText="1"/>
      <protection/>
    </xf>
    <xf numFmtId="49" fontId="21" fillId="0" borderId="10" xfId="0" applyNumberFormat="1" applyFont="1" applyBorder="1" applyAlignment="1" applyProtection="1">
      <alignment horizontal="center" vertical="center" wrapText="1"/>
      <protection/>
    </xf>
    <xf numFmtId="0" fontId="13" fillId="0" borderId="0" xfId="0" applyFont="1" applyFill="1" applyAlignment="1">
      <alignment horizontal="right"/>
    </xf>
    <xf numFmtId="0" fontId="13" fillId="0" borderId="0" xfId="0" applyFont="1" applyFill="1" applyAlignment="1">
      <alignment horizontal="right" vertical="center"/>
    </xf>
    <xf numFmtId="193" fontId="4" fillId="0" borderId="10" xfId="0" applyNumberFormat="1" applyFont="1" applyFill="1" applyBorder="1" applyAlignment="1">
      <alignment horizontal="center" vertical="center"/>
    </xf>
    <xf numFmtId="0" fontId="0" fillId="0" borderId="0" xfId="0" applyFill="1" applyBorder="1" applyAlignment="1">
      <alignment/>
    </xf>
    <xf numFmtId="0" fontId="16" fillId="0" borderId="0"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vertical="top"/>
    </xf>
    <xf numFmtId="49" fontId="3" fillId="0" borderId="10"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7" fillId="0" borderId="0" xfId="0" applyFont="1" applyAlignment="1">
      <alignment horizontal="center"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49" fontId="16" fillId="0" borderId="22"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373"/>
  <sheetViews>
    <sheetView view="pageBreakPreview" zoomScaleNormal="80" zoomScaleSheetLayoutView="100" workbookViewId="0" topLeftCell="A1">
      <selection activeCell="I286" sqref="I286"/>
    </sheetView>
  </sheetViews>
  <sheetFormatPr defaultColWidth="9.140625" defaultRowHeight="12.75"/>
  <cols>
    <col min="1" max="1" width="50.8515625" style="114" customWidth="1"/>
    <col min="2" max="2" width="14.140625" style="45" customWidth="1"/>
    <col min="3" max="3" width="9.140625" style="45" customWidth="1"/>
    <col min="4" max="4" width="9.28125" style="45" customWidth="1"/>
    <col min="5" max="5" width="9.140625" style="45" customWidth="1"/>
    <col min="6" max="6" width="13.7109375" style="43" customWidth="1"/>
    <col min="7" max="7" width="13.421875" style="25" customWidth="1"/>
    <col min="8" max="8" width="13.140625" style="25" customWidth="1"/>
    <col min="9" max="9" width="14.140625" style="25" customWidth="1"/>
    <col min="10" max="10" width="14.28125" style="25" customWidth="1"/>
    <col min="11" max="16384" width="9.140625" style="25" customWidth="1"/>
  </cols>
  <sheetData>
    <row r="1" spans="1:10" ht="15.75">
      <c r="A1" s="113"/>
      <c r="B1" s="44"/>
      <c r="C1" s="44"/>
      <c r="D1" s="44"/>
      <c r="E1" s="44"/>
      <c r="F1" s="38"/>
      <c r="J1" s="148" t="s">
        <v>807</v>
      </c>
    </row>
    <row r="2" spans="1:6" ht="11.25">
      <c r="A2" s="113"/>
      <c r="B2" s="44"/>
      <c r="C2" s="44"/>
      <c r="D2" s="44"/>
      <c r="E2" s="44"/>
      <c r="F2" s="39"/>
    </row>
    <row r="3" spans="1:10" ht="11.25" customHeight="1">
      <c r="A3" s="151" t="s">
        <v>602</v>
      </c>
      <c r="B3" s="151"/>
      <c r="C3" s="151"/>
      <c r="D3" s="151"/>
      <c r="E3" s="151"/>
      <c r="F3" s="151"/>
      <c r="G3" s="151"/>
      <c r="H3" s="151"/>
      <c r="I3" s="151"/>
      <c r="J3" s="151"/>
    </row>
    <row r="4" spans="1:10" ht="11.25" customHeight="1">
      <c r="A4" s="151"/>
      <c r="B4" s="151"/>
      <c r="C4" s="151"/>
      <c r="D4" s="151"/>
      <c r="E4" s="151"/>
      <c r="F4" s="151"/>
      <c r="G4" s="151"/>
      <c r="H4" s="151"/>
      <c r="I4" s="151"/>
      <c r="J4" s="151"/>
    </row>
    <row r="5" spans="1:10" ht="11.25" customHeight="1">
      <c r="A5" s="151"/>
      <c r="B5" s="151"/>
      <c r="C5" s="151"/>
      <c r="D5" s="151"/>
      <c r="E5" s="151"/>
      <c r="F5" s="151"/>
      <c r="G5" s="151"/>
      <c r="H5" s="151"/>
      <c r="I5" s="151"/>
      <c r="J5" s="151"/>
    </row>
    <row r="6" spans="1:10" ht="11.25" customHeight="1">
      <c r="A6" s="151"/>
      <c r="B6" s="151"/>
      <c r="C6" s="151"/>
      <c r="D6" s="151"/>
      <c r="E6" s="151"/>
      <c r="F6" s="151"/>
      <c r="G6" s="151"/>
      <c r="H6" s="151"/>
      <c r="I6" s="151"/>
      <c r="J6" s="151"/>
    </row>
    <row r="7" spans="1:10" ht="11.25" customHeight="1">
      <c r="A7" s="151"/>
      <c r="B7" s="151"/>
      <c r="C7" s="151"/>
      <c r="D7" s="151"/>
      <c r="E7" s="151"/>
      <c r="F7" s="151"/>
      <c r="G7" s="151"/>
      <c r="H7" s="151"/>
      <c r="I7" s="151"/>
      <c r="J7" s="151"/>
    </row>
    <row r="8" spans="6:10" ht="12.75">
      <c r="F8" s="40"/>
      <c r="J8" s="40" t="s">
        <v>55</v>
      </c>
    </row>
    <row r="9" spans="1:10" ht="71.25" customHeight="1">
      <c r="A9" s="115" t="s">
        <v>1</v>
      </c>
      <c r="B9" s="93" t="s">
        <v>2</v>
      </c>
      <c r="C9" s="93" t="s">
        <v>3</v>
      </c>
      <c r="D9" s="93" t="s">
        <v>4</v>
      </c>
      <c r="E9" s="93" t="s">
        <v>5</v>
      </c>
      <c r="F9" s="133" t="s">
        <v>712</v>
      </c>
      <c r="G9" s="133" t="s">
        <v>713</v>
      </c>
      <c r="H9" s="133" t="s">
        <v>830</v>
      </c>
      <c r="I9" s="133" t="s">
        <v>829</v>
      </c>
      <c r="J9" s="133" t="s">
        <v>714</v>
      </c>
    </row>
    <row r="10" spans="1:10" ht="12.75" customHeight="1">
      <c r="A10" s="116" t="s">
        <v>89</v>
      </c>
      <c r="B10" s="94"/>
      <c r="C10" s="94"/>
      <c r="D10" s="94"/>
      <c r="E10" s="94"/>
      <c r="F10" s="95">
        <f>F11+F35+F45+F47+F52+F55+F60+F65+F67+F132+F135+F146+F284+F41+F43+F137+F58+F143+F140+F130</f>
        <v>1827688.5950000002</v>
      </c>
      <c r="G10" s="95">
        <f>G11+G35+G45+G47+G52+G55+G60+G65+G67+G132+G135+G146+G284+G41+G43+G137+G58+G143+G140+G130</f>
        <v>1.5631940186722204E-13</v>
      </c>
      <c r="H10" s="95">
        <f>H11+H35+H45+H47+H52+H55+H60+H65+H67+H132+H135+H146+H284+H41+H43+H137+H58+H143+H140+H130</f>
        <v>0</v>
      </c>
      <c r="I10" s="95">
        <f>I11+I35+I45+I47+I52+I55+I60+I65+I67+I132+I135+I146+I284+I41+I43+I137+I58+I143+I140+I130</f>
        <v>14428.147</v>
      </c>
      <c r="J10" s="95">
        <f>J11+J35+J45+J47+J52+J55+J60+J65+J67+J132+J135+J146+J284+J41+J43+J137+J58+J143+J140+J130</f>
        <v>1842116.742</v>
      </c>
    </row>
    <row r="11" spans="1:10" s="26" customFormat="1" ht="23.25" customHeight="1">
      <c r="A11" s="33" t="s">
        <v>517</v>
      </c>
      <c r="B11" s="3" t="s">
        <v>156</v>
      </c>
      <c r="C11" s="3"/>
      <c r="D11" s="3"/>
      <c r="E11" s="3"/>
      <c r="F11" s="41">
        <f>SUM(F12:F34)</f>
        <v>251300.88099999996</v>
      </c>
      <c r="G11" s="41">
        <f>SUM(G12:G34)</f>
        <v>0</v>
      </c>
      <c r="H11" s="41">
        <f>SUM(H12:H34)</f>
        <v>0</v>
      </c>
      <c r="I11" s="41">
        <f>SUM(I12:I34)</f>
        <v>0</v>
      </c>
      <c r="J11" s="41">
        <f>SUM(J12:J34)</f>
        <v>251300.88099999996</v>
      </c>
    </row>
    <row r="12" spans="1:10" s="26" customFormat="1" ht="34.5" customHeight="1">
      <c r="A12" s="31" t="s">
        <v>462</v>
      </c>
      <c r="B12" s="50" t="s">
        <v>542</v>
      </c>
      <c r="C12" s="47" t="s">
        <v>30</v>
      </c>
      <c r="D12" s="47" t="s">
        <v>206</v>
      </c>
      <c r="E12" s="47" t="s">
        <v>206</v>
      </c>
      <c r="F12" s="37">
        <f>ведомств!F352</f>
        <v>2151.6</v>
      </c>
      <c r="G12" s="37">
        <f>ведомств!G352</f>
        <v>0</v>
      </c>
      <c r="H12" s="37">
        <f>ведомств!H352</f>
        <v>0</v>
      </c>
      <c r="I12" s="37">
        <f>ведомств!I352</f>
        <v>0</v>
      </c>
      <c r="J12" s="37">
        <f>ведомств!J352</f>
        <v>2151.6</v>
      </c>
    </row>
    <row r="13" spans="1:10" s="26" customFormat="1" ht="34.5" customHeight="1">
      <c r="A13" s="31" t="s">
        <v>484</v>
      </c>
      <c r="B13" s="50" t="s">
        <v>542</v>
      </c>
      <c r="C13" s="47" t="s">
        <v>29</v>
      </c>
      <c r="D13" s="47" t="s">
        <v>206</v>
      </c>
      <c r="E13" s="47" t="s">
        <v>206</v>
      </c>
      <c r="F13" s="37">
        <f>ведомств!F353</f>
        <v>2611.4</v>
      </c>
      <c r="G13" s="37">
        <f>ведомств!G353</f>
        <v>0</v>
      </c>
      <c r="H13" s="37">
        <f>ведомств!H353</f>
        <v>0</v>
      </c>
      <c r="I13" s="37">
        <f>ведомств!I353</f>
        <v>0</v>
      </c>
      <c r="J13" s="37">
        <f>ведомств!J353</f>
        <v>2611.4</v>
      </c>
    </row>
    <row r="14" spans="1:10" s="26" customFormat="1" ht="44.25" customHeight="1">
      <c r="A14" s="31" t="s">
        <v>83</v>
      </c>
      <c r="B14" s="47" t="s">
        <v>547</v>
      </c>
      <c r="C14" s="47" t="s">
        <v>23</v>
      </c>
      <c r="D14" s="47" t="s">
        <v>15</v>
      </c>
      <c r="E14" s="47" t="s">
        <v>202</v>
      </c>
      <c r="F14" s="37">
        <f>ведомств!F396</f>
        <v>7848.6</v>
      </c>
      <c r="G14" s="37">
        <f>ведомств!G396</f>
        <v>0</v>
      </c>
      <c r="H14" s="37">
        <f>ведомств!H396</f>
        <v>0</v>
      </c>
      <c r="I14" s="37">
        <f>ведомств!I396</f>
        <v>0</v>
      </c>
      <c r="J14" s="37">
        <f>ведомств!J396</f>
        <v>7848.6</v>
      </c>
    </row>
    <row r="15" spans="1:10" s="26" customFormat="1" ht="48" customHeight="1">
      <c r="A15" s="31" t="s">
        <v>312</v>
      </c>
      <c r="B15" s="50" t="s">
        <v>540</v>
      </c>
      <c r="C15" s="47" t="s">
        <v>30</v>
      </c>
      <c r="D15" s="47" t="s">
        <v>206</v>
      </c>
      <c r="E15" s="47" t="s">
        <v>201</v>
      </c>
      <c r="F15" s="37">
        <f>ведомств!F240</f>
        <v>1077.625</v>
      </c>
      <c r="G15" s="37">
        <f>ведомств!G240</f>
        <v>0</v>
      </c>
      <c r="H15" s="37">
        <f>ведомств!H240</f>
        <v>0</v>
      </c>
      <c r="I15" s="37">
        <f>ведомств!I240</f>
        <v>0</v>
      </c>
      <c r="J15" s="37">
        <f>ведомств!J240</f>
        <v>1077.625</v>
      </c>
    </row>
    <row r="16" spans="1:10" s="26" customFormat="1" ht="58.5" customHeight="1">
      <c r="A16" s="31" t="s">
        <v>581</v>
      </c>
      <c r="B16" s="50" t="s">
        <v>540</v>
      </c>
      <c r="C16" s="47" t="s">
        <v>29</v>
      </c>
      <c r="D16" s="47" t="s">
        <v>206</v>
      </c>
      <c r="E16" s="47" t="s">
        <v>201</v>
      </c>
      <c r="F16" s="37">
        <f>ведомств!F241</f>
        <v>163.275</v>
      </c>
      <c r="G16" s="37">
        <f>ведомств!G241</f>
        <v>0</v>
      </c>
      <c r="H16" s="37">
        <f>ведомств!H241</f>
        <v>0</v>
      </c>
      <c r="I16" s="37">
        <f>ведомств!I241</f>
        <v>0</v>
      </c>
      <c r="J16" s="37">
        <f>ведомств!J241</f>
        <v>163.275</v>
      </c>
    </row>
    <row r="17" spans="1:10" s="26" customFormat="1" ht="34.5" customHeight="1">
      <c r="A17" s="31" t="s">
        <v>397</v>
      </c>
      <c r="B17" s="50" t="s">
        <v>545</v>
      </c>
      <c r="C17" s="47" t="s">
        <v>30</v>
      </c>
      <c r="D17" s="47" t="s">
        <v>206</v>
      </c>
      <c r="E17" s="47" t="s">
        <v>208</v>
      </c>
      <c r="F17" s="37">
        <f>ведомств!F365+ведомств!F724</f>
        <v>8836.4</v>
      </c>
      <c r="G17" s="37">
        <f>ведомств!G365+ведомств!G724</f>
        <v>0</v>
      </c>
      <c r="H17" s="37">
        <f>ведомств!H365+ведомств!H724</f>
        <v>0</v>
      </c>
      <c r="I17" s="37">
        <f>ведомств!I365+ведомств!I724</f>
        <v>0</v>
      </c>
      <c r="J17" s="37">
        <f>ведомств!J365+ведомств!J724</f>
        <v>8836.4</v>
      </c>
    </row>
    <row r="18" spans="1:10" ht="57.75" customHeight="1">
      <c r="A18" s="31" t="s">
        <v>8</v>
      </c>
      <c r="B18" s="47" t="s">
        <v>528</v>
      </c>
      <c r="C18" s="47" t="s">
        <v>26</v>
      </c>
      <c r="D18" s="47" t="s">
        <v>6</v>
      </c>
      <c r="E18" s="47" t="s">
        <v>18</v>
      </c>
      <c r="F18" s="37">
        <f>ведомств!F433</f>
        <v>386.4</v>
      </c>
      <c r="G18" s="37">
        <f>ведомств!G433</f>
        <v>0</v>
      </c>
      <c r="H18" s="37">
        <f>ведомств!H433</f>
        <v>0</v>
      </c>
      <c r="I18" s="37">
        <f>ведомств!I433</f>
        <v>0</v>
      </c>
      <c r="J18" s="37">
        <f>ведомств!J433</f>
        <v>386.4</v>
      </c>
    </row>
    <row r="19" spans="1:10" ht="59.25" customHeight="1">
      <c r="A19" s="32" t="s">
        <v>389</v>
      </c>
      <c r="B19" s="47" t="s">
        <v>546</v>
      </c>
      <c r="C19" s="47" t="s">
        <v>30</v>
      </c>
      <c r="D19" s="47" t="s">
        <v>206</v>
      </c>
      <c r="E19" s="47" t="s">
        <v>201</v>
      </c>
      <c r="F19" s="37">
        <f>ведомств!F247</f>
        <v>19.5</v>
      </c>
      <c r="G19" s="37">
        <f>ведомств!G247</f>
        <v>0</v>
      </c>
      <c r="H19" s="37">
        <f>ведомств!H247</f>
        <v>0</v>
      </c>
      <c r="I19" s="37">
        <f>ведомств!I247</f>
        <v>0</v>
      </c>
      <c r="J19" s="37">
        <f>ведомств!J247</f>
        <v>19.5</v>
      </c>
    </row>
    <row r="20" spans="1:10" ht="102.75" customHeight="1">
      <c r="A20" s="31" t="s">
        <v>189</v>
      </c>
      <c r="B20" s="47" t="s">
        <v>541</v>
      </c>
      <c r="C20" s="47" t="s">
        <v>26</v>
      </c>
      <c r="D20" s="47" t="s">
        <v>206</v>
      </c>
      <c r="E20" s="47" t="s">
        <v>201</v>
      </c>
      <c r="F20" s="37">
        <f>ведомств!F243</f>
        <v>170914.69999999998</v>
      </c>
      <c r="G20" s="37">
        <f>ведомств!G243</f>
        <v>0</v>
      </c>
      <c r="H20" s="37">
        <f>ведомств!H243</f>
        <v>0</v>
      </c>
      <c r="I20" s="37">
        <f>ведомств!I243</f>
        <v>0</v>
      </c>
      <c r="J20" s="37">
        <f>ведомств!J243</f>
        <v>170914.69999999998</v>
      </c>
    </row>
    <row r="21" spans="1:10" ht="81" customHeight="1">
      <c r="A21" s="31" t="s">
        <v>746</v>
      </c>
      <c r="B21" s="47" t="s">
        <v>541</v>
      </c>
      <c r="C21" s="47" t="s">
        <v>30</v>
      </c>
      <c r="D21" s="47" t="s">
        <v>206</v>
      </c>
      <c r="E21" s="47" t="s">
        <v>201</v>
      </c>
      <c r="F21" s="37">
        <f>ведомств!F244</f>
        <v>1893.968</v>
      </c>
      <c r="G21" s="37">
        <f>ведомств!G244</f>
        <v>0</v>
      </c>
      <c r="H21" s="37">
        <f>ведомств!H244</f>
        <v>0</v>
      </c>
      <c r="I21" s="37">
        <f>ведомств!I244</f>
        <v>0</v>
      </c>
      <c r="J21" s="37">
        <f>ведомств!J244</f>
        <v>1893.968</v>
      </c>
    </row>
    <row r="22" spans="1:10" ht="81.75" customHeight="1">
      <c r="A22" s="31" t="s">
        <v>453</v>
      </c>
      <c r="B22" s="47" t="s">
        <v>541</v>
      </c>
      <c r="C22" s="47" t="s">
        <v>29</v>
      </c>
      <c r="D22" s="47" t="s">
        <v>206</v>
      </c>
      <c r="E22" s="47" t="s">
        <v>201</v>
      </c>
      <c r="F22" s="37">
        <f>ведомств!F245</f>
        <v>20406.332</v>
      </c>
      <c r="G22" s="37">
        <f>ведомств!G245</f>
        <v>0</v>
      </c>
      <c r="H22" s="37">
        <f>ведомств!H245</f>
        <v>0</v>
      </c>
      <c r="I22" s="37">
        <f>ведомств!I245</f>
        <v>0</v>
      </c>
      <c r="J22" s="37">
        <f>ведомств!J245</f>
        <v>20406.332</v>
      </c>
    </row>
    <row r="23" spans="1:10" ht="45" customHeight="1">
      <c r="A23" s="31" t="s">
        <v>483</v>
      </c>
      <c r="B23" s="47" t="s">
        <v>482</v>
      </c>
      <c r="C23" s="47" t="s">
        <v>30</v>
      </c>
      <c r="D23" s="47" t="s">
        <v>206</v>
      </c>
      <c r="E23" s="47" t="s">
        <v>201</v>
      </c>
      <c r="F23" s="37">
        <f>ведомств!F249</f>
        <v>1724.726</v>
      </c>
      <c r="G23" s="37">
        <f>ведомств!G249</f>
        <v>0</v>
      </c>
      <c r="H23" s="37">
        <f>ведомств!H249</f>
        <v>0</v>
      </c>
      <c r="I23" s="37">
        <f>ведомств!I249</f>
        <v>0</v>
      </c>
      <c r="J23" s="37">
        <f>ведомств!J249</f>
        <v>1724.726</v>
      </c>
    </row>
    <row r="24" spans="1:10" ht="56.25" customHeight="1">
      <c r="A24" s="31" t="s">
        <v>580</v>
      </c>
      <c r="B24" s="47" t="s">
        <v>482</v>
      </c>
      <c r="C24" s="47" t="s">
        <v>29</v>
      </c>
      <c r="D24" s="47" t="s">
        <v>206</v>
      </c>
      <c r="E24" s="47" t="s">
        <v>201</v>
      </c>
      <c r="F24" s="37">
        <f>ведомств!F250</f>
        <v>169.974</v>
      </c>
      <c r="G24" s="37">
        <f>ведомств!G250</f>
        <v>0</v>
      </c>
      <c r="H24" s="37">
        <f>ведомств!H250</f>
        <v>0</v>
      </c>
      <c r="I24" s="37">
        <f>ведомств!I250</f>
        <v>0</v>
      </c>
      <c r="J24" s="37">
        <f>ведомств!J250</f>
        <v>169.974</v>
      </c>
    </row>
    <row r="25" spans="1:10" ht="56.25" customHeight="1">
      <c r="A25" s="31" t="s">
        <v>681</v>
      </c>
      <c r="B25" s="47" t="s">
        <v>747</v>
      </c>
      <c r="C25" s="47" t="s">
        <v>30</v>
      </c>
      <c r="D25" s="47" t="s">
        <v>206</v>
      </c>
      <c r="E25" s="47" t="s">
        <v>201</v>
      </c>
      <c r="F25" s="37">
        <f>ведомств!F252</f>
        <v>12589.584</v>
      </c>
      <c r="G25" s="37">
        <f>ведомств!G252</f>
        <v>0</v>
      </c>
      <c r="H25" s="37">
        <f>ведомств!H252</f>
        <v>0</v>
      </c>
      <c r="I25" s="37">
        <f>ведомств!I252</f>
        <v>0</v>
      </c>
      <c r="J25" s="37">
        <f>ведомств!J252</f>
        <v>12589.584</v>
      </c>
    </row>
    <row r="26" spans="1:10" ht="56.25" customHeight="1">
      <c r="A26" s="31" t="s">
        <v>682</v>
      </c>
      <c r="B26" s="47" t="s">
        <v>747</v>
      </c>
      <c r="C26" s="47" t="s">
        <v>29</v>
      </c>
      <c r="D26" s="47" t="s">
        <v>206</v>
      </c>
      <c r="E26" s="47" t="s">
        <v>201</v>
      </c>
      <c r="F26" s="37">
        <f>ведомств!F253</f>
        <v>1199.497</v>
      </c>
      <c r="G26" s="37">
        <f>ведомств!G253</f>
        <v>0</v>
      </c>
      <c r="H26" s="37">
        <f>ведомств!H253</f>
        <v>0</v>
      </c>
      <c r="I26" s="37">
        <f>ведомств!I253</f>
        <v>0</v>
      </c>
      <c r="J26" s="37">
        <f>ведомств!J253</f>
        <v>1199.497</v>
      </c>
    </row>
    <row r="27" spans="1:10" ht="45" customHeight="1">
      <c r="A27" s="31" t="s">
        <v>681</v>
      </c>
      <c r="B27" s="47" t="s">
        <v>680</v>
      </c>
      <c r="C27" s="47" t="s">
        <v>30</v>
      </c>
      <c r="D27" s="47" t="s">
        <v>206</v>
      </c>
      <c r="E27" s="47" t="s">
        <v>201</v>
      </c>
      <c r="F27" s="37">
        <f>ведомств!F255</f>
        <v>0</v>
      </c>
      <c r="G27" s="37">
        <f>ведомств!G255</f>
        <v>0</v>
      </c>
      <c r="H27" s="37">
        <f>ведомств!H255</f>
        <v>0</v>
      </c>
      <c r="I27" s="37">
        <f>ведомств!I255</f>
        <v>0</v>
      </c>
      <c r="J27" s="37">
        <f>ведомств!J255</f>
        <v>0</v>
      </c>
    </row>
    <row r="28" spans="1:10" ht="56.25" customHeight="1">
      <c r="A28" s="31" t="s">
        <v>682</v>
      </c>
      <c r="B28" s="47" t="s">
        <v>680</v>
      </c>
      <c r="C28" s="47" t="s">
        <v>29</v>
      </c>
      <c r="D28" s="47" t="s">
        <v>206</v>
      </c>
      <c r="E28" s="47" t="s">
        <v>201</v>
      </c>
      <c r="F28" s="37">
        <f>ведомств!F256</f>
        <v>0</v>
      </c>
      <c r="G28" s="37">
        <f>ведомств!G256</f>
        <v>0</v>
      </c>
      <c r="H28" s="37">
        <f>ведомств!H256</f>
        <v>0</v>
      </c>
      <c r="I28" s="37">
        <f>ведомств!I256</f>
        <v>0</v>
      </c>
      <c r="J28" s="37">
        <f>ведомств!J256</f>
        <v>0</v>
      </c>
    </row>
    <row r="29" spans="1:10" ht="115.5" customHeight="1">
      <c r="A29" s="9" t="s">
        <v>706</v>
      </c>
      <c r="B29" s="47" t="s">
        <v>705</v>
      </c>
      <c r="C29" s="47" t="s">
        <v>26</v>
      </c>
      <c r="D29" s="47" t="s">
        <v>206</v>
      </c>
      <c r="E29" s="47" t="s">
        <v>201</v>
      </c>
      <c r="F29" s="37">
        <f>ведомств!F258</f>
        <v>0</v>
      </c>
      <c r="G29" s="37">
        <f>ведомств!G258</f>
        <v>0</v>
      </c>
      <c r="H29" s="37">
        <f>ведомств!H258</f>
        <v>0</v>
      </c>
      <c r="I29" s="37">
        <f>ведомств!I258</f>
        <v>0</v>
      </c>
      <c r="J29" s="37">
        <f>ведомств!J258</f>
        <v>0</v>
      </c>
    </row>
    <row r="30" spans="1:10" ht="115.5" customHeight="1">
      <c r="A30" s="9" t="s">
        <v>750</v>
      </c>
      <c r="B30" s="127" t="s">
        <v>748</v>
      </c>
      <c r="C30" s="47" t="s">
        <v>26</v>
      </c>
      <c r="D30" s="47" t="s">
        <v>206</v>
      </c>
      <c r="E30" s="47" t="s">
        <v>201</v>
      </c>
      <c r="F30" s="37">
        <f>ведомств!F260</f>
        <v>17511.272</v>
      </c>
      <c r="G30" s="37">
        <f>ведомств!G260</f>
        <v>0</v>
      </c>
      <c r="H30" s="37">
        <f>ведомств!H260</f>
        <v>0</v>
      </c>
      <c r="I30" s="37">
        <f>ведомств!I260</f>
        <v>0</v>
      </c>
      <c r="J30" s="37">
        <f>ведомств!J260</f>
        <v>17511.272</v>
      </c>
    </row>
    <row r="31" spans="1:10" ht="90.75" customHeight="1">
      <c r="A31" s="9" t="s">
        <v>751</v>
      </c>
      <c r="B31" s="135" t="s">
        <v>748</v>
      </c>
      <c r="C31" s="47" t="s">
        <v>29</v>
      </c>
      <c r="D31" s="47" t="s">
        <v>206</v>
      </c>
      <c r="E31" s="47" t="s">
        <v>201</v>
      </c>
      <c r="F31" s="37">
        <f>ведомств!F261</f>
        <v>1796.028</v>
      </c>
      <c r="G31" s="37">
        <f>ведомств!G261</f>
        <v>0</v>
      </c>
      <c r="H31" s="37">
        <f>ведомств!H261</f>
        <v>0</v>
      </c>
      <c r="I31" s="37">
        <f>ведомств!I261</f>
        <v>0</v>
      </c>
      <c r="J31" s="37">
        <f>ведомств!J261</f>
        <v>1796.028</v>
      </c>
    </row>
    <row r="32" spans="1:10" ht="81.75" customHeight="1">
      <c r="A32" s="31" t="s">
        <v>704</v>
      </c>
      <c r="B32" s="47" t="s">
        <v>703</v>
      </c>
      <c r="C32" s="47" t="s">
        <v>30</v>
      </c>
      <c r="D32" s="47" t="s">
        <v>206</v>
      </c>
      <c r="E32" s="47" t="s">
        <v>201</v>
      </c>
      <c r="F32" s="37">
        <f>ведомств!F265</f>
        <v>0</v>
      </c>
      <c r="G32" s="37">
        <f>ведомств!G265</f>
        <v>0</v>
      </c>
      <c r="H32" s="37">
        <f>ведомств!H265</f>
        <v>0</v>
      </c>
      <c r="I32" s="37">
        <f>ведомств!I265</f>
        <v>0</v>
      </c>
      <c r="J32" s="37">
        <f>ведомств!J265</f>
        <v>0</v>
      </c>
    </row>
    <row r="33" spans="1:10" ht="81.75" customHeight="1">
      <c r="A33" s="31" t="s">
        <v>752</v>
      </c>
      <c r="B33" s="47" t="s">
        <v>703</v>
      </c>
      <c r="C33" s="47" t="s">
        <v>29</v>
      </c>
      <c r="D33" s="47" t="s">
        <v>206</v>
      </c>
      <c r="E33" s="47" t="s">
        <v>201</v>
      </c>
      <c r="F33" s="37">
        <f>ведомств!F266</f>
        <v>0</v>
      </c>
      <c r="G33" s="37">
        <f>ведомств!G266</f>
        <v>0</v>
      </c>
      <c r="H33" s="37">
        <f>ведомств!H266</f>
        <v>0</v>
      </c>
      <c r="I33" s="37">
        <f>ведомств!I266</f>
        <v>0</v>
      </c>
      <c r="J33" s="37">
        <f>ведомств!J266</f>
        <v>0</v>
      </c>
    </row>
    <row r="34" spans="1:10" ht="45.75" customHeight="1">
      <c r="A34" s="31" t="s">
        <v>523</v>
      </c>
      <c r="B34" s="47" t="s">
        <v>522</v>
      </c>
      <c r="C34" s="47" t="s">
        <v>30</v>
      </c>
      <c r="D34" s="47" t="s">
        <v>206</v>
      </c>
      <c r="E34" s="47" t="s">
        <v>201</v>
      </c>
      <c r="F34" s="37">
        <f>ведомств!F263</f>
        <v>0</v>
      </c>
      <c r="G34" s="37">
        <f>ведомств!G263</f>
        <v>0</v>
      </c>
      <c r="H34" s="37">
        <f>ведомств!H263</f>
        <v>0</v>
      </c>
      <c r="I34" s="37">
        <f>ведомств!I263</f>
        <v>0</v>
      </c>
      <c r="J34" s="37">
        <f>ведомств!J263</f>
        <v>0</v>
      </c>
    </row>
    <row r="35" spans="1:10" s="26" customFormat="1" ht="33.75">
      <c r="A35" s="34" t="s">
        <v>48</v>
      </c>
      <c r="B35" s="3" t="s">
        <v>155</v>
      </c>
      <c r="C35" s="3"/>
      <c r="D35" s="3"/>
      <c r="E35" s="3"/>
      <c r="F35" s="41">
        <f>SUM(F36:F40)</f>
        <v>54017.99999999999</v>
      </c>
      <c r="G35" s="41">
        <f>SUM(G36:G40)</f>
        <v>0</v>
      </c>
      <c r="H35" s="41">
        <f>SUM(H36:H40)</f>
        <v>0</v>
      </c>
      <c r="I35" s="41">
        <f>SUM(I36:I40)</f>
        <v>0</v>
      </c>
      <c r="J35" s="41">
        <f>SUM(J36:J40)</f>
        <v>54017.99999999999</v>
      </c>
    </row>
    <row r="36" spans="1:10" s="26" customFormat="1" ht="67.5">
      <c r="A36" s="31" t="s">
        <v>84</v>
      </c>
      <c r="B36" s="47" t="s">
        <v>442</v>
      </c>
      <c r="C36" s="47" t="s">
        <v>23</v>
      </c>
      <c r="D36" s="47" t="s">
        <v>15</v>
      </c>
      <c r="E36" s="47" t="s">
        <v>203</v>
      </c>
      <c r="F36" s="37">
        <f>ведомств!F400</f>
        <v>3791.6</v>
      </c>
      <c r="G36" s="37">
        <f>ведомств!G400</f>
        <v>0</v>
      </c>
      <c r="H36" s="37">
        <f>ведомств!H400</f>
        <v>0</v>
      </c>
      <c r="I36" s="37">
        <f>ведомств!I400</f>
        <v>0</v>
      </c>
      <c r="J36" s="37">
        <f>ведомств!J400</f>
        <v>3791.6</v>
      </c>
    </row>
    <row r="37" spans="1:10" s="26" customFormat="1" ht="78.75">
      <c r="A37" s="32" t="s">
        <v>452</v>
      </c>
      <c r="B37" s="47" t="s">
        <v>549</v>
      </c>
      <c r="C37" s="47" t="s">
        <v>30</v>
      </c>
      <c r="D37" s="47" t="s">
        <v>15</v>
      </c>
      <c r="E37" s="47" t="s">
        <v>203</v>
      </c>
      <c r="F37" s="37">
        <f>ведомств!F402</f>
        <v>502.1</v>
      </c>
      <c r="G37" s="37">
        <f>ведомств!G402</f>
        <v>0</v>
      </c>
      <c r="H37" s="37">
        <f>ведомств!H402</f>
        <v>0</v>
      </c>
      <c r="I37" s="37">
        <f>ведомств!I402</f>
        <v>0</v>
      </c>
      <c r="J37" s="37">
        <f>ведомств!J402</f>
        <v>502.1</v>
      </c>
    </row>
    <row r="38" spans="1:10" s="26" customFormat="1" ht="84" customHeight="1">
      <c r="A38" s="32" t="s">
        <v>187</v>
      </c>
      <c r="B38" s="47" t="s">
        <v>538</v>
      </c>
      <c r="C38" s="47" t="s">
        <v>26</v>
      </c>
      <c r="D38" s="47" t="s">
        <v>206</v>
      </c>
      <c r="E38" s="47" t="s">
        <v>6</v>
      </c>
      <c r="F38" s="37">
        <f>ведомств!F216</f>
        <v>48171.087999999996</v>
      </c>
      <c r="G38" s="37">
        <f>ведомств!G216</f>
        <v>0</v>
      </c>
      <c r="H38" s="37">
        <f>ведомств!H216</f>
        <v>0</v>
      </c>
      <c r="I38" s="37">
        <f>ведомств!I216</f>
        <v>0</v>
      </c>
      <c r="J38" s="37">
        <f>ведомств!J216</f>
        <v>48171.087999999996</v>
      </c>
    </row>
    <row r="39" spans="1:10" s="26" customFormat="1" ht="58.5" customHeight="1">
      <c r="A39" s="32" t="s">
        <v>741</v>
      </c>
      <c r="B39" s="47" t="s">
        <v>538</v>
      </c>
      <c r="C39" s="47" t="s">
        <v>30</v>
      </c>
      <c r="D39" s="47" t="s">
        <v>206</v>
      </c>
      <c r="E39" s="47" t="s">
        <v>6</v>
      </c>
      <c r="F39" s="37">
        <f>ведомств!F217</f>
        <v>1281.512</v>
      </c>
      <c r="G39" s="37">
        <f>ведомств!G217</f>
        <v>0</v>
      </c>
      <c r="H39" s="37">
        <f>ведомств!H217</f>
        <v>0</v>
      </c>
      <c r="I39" s="37">
        <f>ведомств!I217</f>
        <v>0</v>
      </c>
      <c r="J39" s="37">
        <f>ведомств!J217</f>
        <v>1281.512</v>
      </c>
    </row>
    <row r="40" spans="1:10" s="26" customFormat="1" ht="84" customHeight="1">
      <c r="A40" s="32" t="s">
        <v>413</v>
      </c>
      <c r="B40" s="47" t="s">
        <v>539</v>
      </c>
      <c r="C40" s="47" t="s">
        <v>30</v>
      </c>
      <c r="D40" s="47" t="s">
        <v>206</v>
      </c>
      <c r="E40" s="47" t="s">
        <v>6</v>
      </c>
      <c r="F40" s="37">
        <f>ведомств!F219</f>
        <v>271.7</v>
      </c>
      <c r="G40" s="37">
        <f>ведомств!G219</f>
        <v>0</v>
      </c>
      <c r="H40" s="37">
        <f>ведомств!H219</f>
        <v>0</v>
      </c>
      <c r="I40" s="37">
        <f>ведомств!I219</f>
        <v>0</v>
      </c>
      <c r="J40" s="37">
        <f>ведомств!J219</f>
        <v>271.7</v>
      </c>
    </row>
    <row r="41" spans="1:10" s="26" customFormat="1" ht="33.75">
      <c r="A41" s="129" t="s">
        <v>535</v>
      </c>
      <c r="B41" s="3" t="s">
        <v>537</v>
      </c>
      <c r="C41" s="3"/>
      <c r="D41" s="3"/>
      <c r="E41" s="3"/>
      <c r="F41" s="41">
        <f>F42</f>
        <v>62966</v>
      </c>
      <c r="G41" s="41">
        <f>G42</f>
        <v>0</v>
      </c>
      <c r="H41" s="41">
        <f>H42</f>
        <v>0</v>
      </c>
      <c r="I41" s="41">
        <f>I42</f>
        <v>0</v>
      </c>
      <c r="J41" s="41">
        <f>J42</f>
        <v>62966</v>
      </c>
    </row>
    <row r="42" spans="1:10" s="26" customFormat="1" ht="36" customHeight="1">
      <c r="A42" s="9" t="s">
        <v>464</v>
      </c>
      <c r="B42" s="47" t="s">
        <v>536</v>
      </c>
      <c r="C42" s="47" t="s">
        <v>30</v>
      </c>
      <c r="D42" s="47" t="s">
        <v>203</v>
      </c>
      <c r="E42" s="47" t="s">
        <v>208</v>
      </c>
      <c r="F42" s="37">
        <f>ведомств!F143</f>
        <v>62966</v>
      </c>
      <c r="G42" s="37">
        <f>ведомств!G143</f>
        <v>0</v>
      </c>
      <c r="H42" s="37">
        <f>ведомств!H143</f>
        <v>0</v>
      </c>
      <c r="I42" s="37">
        <f>ведомств!I143</f>
        <v>0</v>
      </c>
      <c r="J42" s="37">
        <f>ведомств!J143</f>
        <v>62966</v>
      </c>
    </row>
    <row r="43" spans="1:10" s="26" customFormat="1" ht="36" customHeight="1">
      <c r="A43" s="129" t="s">
        <v>608</v>
      </c>
      <c r="B43" s="3" t="s">
        <v>609</v>
      </c>
      <c r="C43" s="3"/>
      <c r="D43" s="3"/>
      <c r="E43" s="3"/>
      <c r="F43" s="41">
        <f>F44</f>
        <v>100</v>
      </c>
      <c r="G43" s="41">
        <f>G44</f>
        <v>0</v>
      </c>
      <c r="H43" s="41">
        <f>H44</f>
        <v>0</v>
      </c>
      <c r="I43" s="41">
        <f>I44</f>
        <v>0</v>
      </c>
      <c r="J43" s="41">
        <f>J44</f>
        <v>100</v>
      </c>
    </row>
    <row r="44" spans="1:10" s="26" customFormat="1" ht="36" customHeight="1">
      <c r="A44" s="9" t="s">
        <v>612</v>
      </c>
      <c r="B44" s="47" t="s">
        <v>611</v>
      </c>
      <c r="C44" s="47" t="s">
        <v>30</v>
      </c>
      <c r="D44" s="47" t="s">
        <v>15</v>
      </c>
      <c r="E44" s="47" t="s">
        <v>205</v>
      </c>
      <c r="F44" s="37">
        <f>ведомств!F626</f>
        <v>100</v>
      </c>
      <c r="G44" s="37">
        <f>ведомств!G626</f>
        <v>0</v>
      </c>
      <c r="H44" s="37">
        <f>ведомств!H626</f>
        <v>0</v>
      </c>
      <c r="I44" s="37">
        <f>ведомств!I626</f>
        <v>0</v>
      </c>
      <c r="J44" s="37">
        <f>ведомств!J626</f>
        <v>100</v>
      </c>
    </row>
    <row r="45" spans="1:10" s="26" customFormat="1" ht="35.25" customHeight="1">
      <c r="A45" s="33" t="s">
        <v>296</v>
      </c>
      <c r="B45" s="3" t="s">
        <v>161</v>
      </c>
      <c r="C45" s="3"/>
      <c r="D45" s="3"/>
      <c r="E45" s="3"/>
      <c r="F45" s="41">
        <f>F46</f>
        <v>19687.6</v>
      </c>
      <c r="G45" s="41">
        <f>G46</f>
        <v>0</v>
      </c>
      <c r="H45" s="41">
        <f>H46</f>
        <v>0</v>
      </c>
      <c r="I45" s="41">
        <f>I46</f>
        <v>0</v>
      </c>
      <c r="J45" s="41">
        <f>J46</f>
        <v>19687.6</v>
      </c>
    </row>
    <row r="46" spans="1:10" ht="35.25" customHeight="1">
      <c r="A46" s="31" t="s">
        <v>773</v>
      </c>
      <c r="B46" s="47" t="s">
        <v>772</v>
      </c>
      <c r="C46" s="47" t="s">
        <v>280</v>
      </c>
      <c r="D46" s="47" t="s">
        <v>19</v>
      </c>
      <c r="E46" s="47" t="s">
        <v>6</v>
      </c>
      <c r="F46" s="37">
        <f>ведомств!F524</f>
        <v>19687.6</v>
      </c>
      <c r="G46" s="37">
        <f>ведомств!G524</f>
        <v>0</v>
      </c>
      <c r="H46" s="37">
        <f>ведомств!H524</f>
        <v>0</v>
      </c>
      <c r="I46" s="37">
        <f>ведомств!I524</f>
        <v>0</v>
      </c>
      <c r="J46" s="37">
        <f>ведомств!J524</f>
        <v>19687.6</v>
      </c>
    </row>
    <row r="47" spans="1:10" s="26" customFormat="1" ht="43.5" customHeight="1">
      <c r="A47" s="33" t="s">
        <v>480</v>
      </c>
      <c r="B47" s="3" t="s">
        <v>479</v>
      </c>
      <c r="C47" s="3"/>
      <c r="D47" s="3"/>
      <c r="E47" s="3"/>
      <c r="F47" s="41">
        <f>F50+F49+F51+F48</f>
        <v>398652.4330000001</v>
      </c>
      <c r="G47" s="41">
        <f>G50+G49+G51+G48</f>
        <v>0</v>
      </c>
      <c r="H47" s="41">
        <f>H50+H49+H51+H48</f>
        <v>0</v>
      </c>
      <c r="I47" s="41">
        <f>I50+I49+I51+I48</f>
        <v>0</v>
      </c>
      <c r="J47" s="41">
        <f>J50+J49+J51+J48</f>
        <v>398652.4330000001</v>
      </c>
    </row>
    <row r="48" spans="1:10" s="26" customFormat="1" ht="43.5" customHeight="1">
      <c r="A48" s="31" t="s">
        <v>852</v>
      </c>
      <c r="B48" s="47" t="s">
        <v>737</v>
      </c>
      <c r="C48" s="47" t="s">
        <v>30</v>
      </c>
      <c r="D48" s="47" t="s">
        <v>206</v>
      </c>
      <c r="E48" s="47" t="s">
        <v>201</v>
      </c>
      <c r="F48" s="37">
        <f>ведомств!F194</f>
        <v>58235.846</v>
      </c>
      <c r="G48" s="37">
        <f>ведомств!G194</f>
        <v>0</v>
      </c>
      <c r="H48" s="37">
        <f>ведомств!H194</f>
        <v>0</v>
      </c>
      <c r="I48" s="37">
        <f>ведомств!I194</f>
        <v>0</v>
      </c>
      <c r="J48" s="37">
        <f>ведомств!J194</f>
        <v>58235.846</v>
      </c>
    </row>
    <row r="49" spans="1:10" ht="60" customHeight="1">
      <c r="A49" s="31" t="s">
        <v>739</v>
      </c>
      <c r="B49" s="47" t="s">
        <v>737</v>
      </c>
      <c r="C49" s="47" t="s">
        <v>56</v>
      </c>
      <c r="D49" s="47" t="s">
        <v>206</v>
      </c>
      <c r="E49" s="47" t="s">
        <v>201</v>
      </c>
      <c r="F49" s="37">
        <f>ведомств!F195</f>
        <v>152950.654</v>
      </c>
      <c r="G49" s="37">
        <f>ведомств!G195</f>
        <v>0</v>
      </c>
      <c r="H49" s="37">
        <f>ведомств!H195</f>
        <v>0</v>
      </c>
      <c r="I49" s="37">
        <f>ведомств!I195</f>
        <v>0</v>
      </c>
      <c r="J49" s="37">
        <f>ведомств!J195</f>
        <v>152950.654</v>
      </c>
    </row>
    <row r="50" spans="1:10" s="26" customFormat="1" ht="48.75" customHeight="1">
      <c r="A50" s="31" t="s">
        <v>520</v>
      </c>
      <c r="B50" s="47" t="s">
        <v>607</v>
      </c>
      <c r="C50" s="47" t="s">
        <v>30</v>
      </c>
      <c r="D50" s="47" t="s">
        <v>206</v>
      </c>
      <c r="E50" s="47" t="s">
        <v>201</v>
      </c>
      <c r="F50" s="37">
        <f>ведомств!F197</f>
        <v>0</v>
      </c>
      <c r="G50" s="37">
        <f>ведомств!G197</f>
        <v>0</v>
      </c>
      <c r="H50" s="37">
        <f>ведомств!H197</f>
        <v>0</v>
      </c>
      <c r="I50" s="37">
        <f>ведомств!I197</f>
        <v>0</v>
      </c>
      <c r="J50" s="37">
        <f>ведомств!J197</f>
        <v>0</v>
      </c>
    </row>
    <row r="51" spans="1:10" s="26" customFormat="1" ht="48" customHeight="1">
      <c r="A51" s="31" t="s">
        <v>738</v>
      </c>
      <c r="B51" s="47" t="s">
        <v>607</v>
      </c>
      <c r="C51" s="47" t="s">
        <v>56</v>
      </c>
      <c r="D51" s="47" t="s">
        <v>206</v>
      </c>
      <c r="E51" s="47" t="s">
        <v>201</v>
      </c>
      <c r="F51" s="37">
        <f>ведомств!F198</f>
        <v>187465.93300000002</v>
      </c>
      <c r="G51" s="37">
        <f>ведомств!G198</f>
        <v>0</v>
      </c>
      <c r="H51" s="37">
        <f>ведомств!H198</f>
        <v>0</v>
      </c>
      <c r="I51" s="37">
        <f>ведомств!I198</f>
        <v>0</v>
      </c>
      <c r="J51" s="37">
        <f>ведомств!J198</f>
        <v>187465.93300000002</v>
      </c>
    </row>
    <row r="52" spans="1:10" s="26" customFormat="1" ht="27" customHeight="1">
      <c r="A52" s="33" t="s">
        <v>509</v>
      </c>
      <c r="B52" s="3" t="s">
        <v>162</v>
      </c>
      <c r="C52" s="3"/>
      <c r="D52" s="3"/>
      <c r="E52" s="3"/>
      <c r="F52" s="41">
        <f>F53</f>
        <v>100</v>
      </c>
      <c r="G52" s="41">
        <f aca="true" t="shared" si="0" ref="G52:J53">G53</f>
        <v>0</v>
      </c>
      <c r="H52" s="41">
        <f t="shared" si="0"/>
        <v>0</v>
      </c>
      <c r="I52" s="41">
        <f t="shared" si="0"/>
        <v>0</v>
      </c>
      <c r="J52" s="41">
        <f t="shared" si="0"/>
        <v>100</v>
      </c>
    </row>
    <row r="53" spans="1:10" ht="45">
      <c r="A53" s="32" t="s">
        <v>92</v>
      </c>
      <c r="B53" s="47" t="s">
        <v>163</v>
      </c>
      <c r="C53" s="47"/>
      <c r="D53" s="47"/>
      <c r="E53" s="47"/>
      <c r="F53" s="37">
        <f>F54</f>
        <v>100</v>
      </c>
      <c r="G53" s="37">
        <f t="shared" si="0"/>
        <v>0</v>
      </c>
      <c r="H53" s="37">
        <f t="shared" si="0"/>
        <v>0</v>
      </c>
      <c r="I53" s="37">
        <f t="shared" si="0"/>
        <v>0</v>
      </c>
      <c r="J53" s="37">
        <f t="shared" si="0"/>
        <v>100</v>
      </c>
    </row>
    <row r="54" spans="1:10" ht="45">
      <c r="A54" s="31" t="s">
        <v>9</v>
      </c>
      <c r="B54" s="47" t="s">
        <v>454</v>
      </c>
      <c r="C54" s="47" t="s">
        <v>30</v>
      </c>
      <c r="D54" s="47" t="s">
        <v>207</v>
      </c>
      <c r="E54" s="47" t="s">
        <v>203</v>
      </c>
      <c r="F54" s="37">
        <f>ведомств!F484</f>
        <v>100</v>
      </c>
      <c r="G54" s="37">
        <f>ведомств!G484</f>
        <v>0</v>
      </c>
      <c r="H54" s="37">
        <f>ведомств!H484</f>
        <v>0</v>
      </c>
      <c r="I54" s="37">
        <f>ведомств!I484</f>
        <v>0</v>
      </c>
      <c r="J54" s="37">
        <f>ведомств!J484</f>
        <v>100</v>
      </c>
    </row>
    <row r="55" spans="1:10" ht="35.25" customHeight="1">
      <c r="A55" s="33" t="s">
        <v>894</v>
      </c>
      <c r="B55" s="14" t="s">
        <v>362</v>
      </c>
      <c r="C55" s="3"/>
      <c r="D55" s="3"/>
      <c r="E55" s="3"/>
      <c r="F55" s="41">
        <f>SUM(F56:F57)</f>
        <v>48139.326</v>
      </c>
      <c r="G55" s="41">
        <f>SUM(G56:G57)</f>
        <v>0</v>
      </c>
      <c r="H55" s="41">
        <f>SUM(H56:H57)</f>
        <v>0</v>
      </c>
      <c r="I55" s="41">
        <f>SUM(I56:I57)</f>
        <v>0</v>
      </c>
      <c r="J55" s="41">
        <f>SUM(J56:J57)</f>
        <v>48139.326</v>
      </c>
    </row>
    <row r="56" spans="1:10" ht="36.75" customHeight="1">
      <c r="A56" s="31" t="s">
        <v>410</v>
      </c>
      <c r="B56" s="7" t="s">
        <v>408</v>
      </c>
      <c r="C56" s="47" t="s">
        <v>56</v>
      </c>
      <c r="D56" s="47" t="s">
        <v>204</v>
      </c>
      <c r="E56" s="47" t="s">
        <v>204</v>
      </c>
      <c r="F56" s="37">
        <f>ведомств!F169</f>
        <v>43000</v>
      </c>
      <c r="G56" s="37">
        <f>ведомств!G169</f>
        <v>0</v>
      </c>
      <c r="H56" s="37">
        <f>ведомств!H169</f>
        <v>0</v>
      </c>
      <c r="I56" s="37">
        <f>ведомств!I169</f>
        <v>0</v>
      </c>
      <c r="J56" s="37">
        <f>ведомств!J169</f>
        <v>43000</v>
      </c>
    </row>
    <row r="57" spans="1:10" ht="36" customHeight="1">
      <c r="A57" s="31" t="s">
        <v>696</v>
      </c>
      <c r="B57" s="47" t="s">
        <v>695</v>
      </c>
      <c r="C57" s="47" t="s">
        <v>23</v>
      </c>
      <c r="D57" s="47" t="s">
        <v>15</v>
      </c>
      <c r="E57" s="47" t="s">
        <v>203</v>
      </c>
      <c r="F57" s="37">
        <f>ведомств!F207</f>
        <v>5139.326</v>
      </c>
      <c r="G57" s="37">
        <f>ведомств!G207</f>
        <v>0</v>
      </c>
      <c r="H57" s="37">
        <f>ведомств!H207</f>
        <v>0</v>
      </c>
      <c r="I57" s="37">
        <f>ведомств!I207</f>
        <v>0</v>
      </c>
      <c r="J57" s="37">
        <f>ведомств!J207</f>
        <v>5139.326</v>
      </c>
    </row>
    <row r="58" spans="1:10" ht="23.25" customHeight="1">
      <c r="A58" s="129" t="s">
        <v>699</v>
      </c>
      <c r="B58" s="3" t="s">
        <v>697</v>
      </c>
      <c r="C58" s="3"/>
      <c r="D58" s="3"/>
      <c r="E58" s="3"/>
      <c r="F58" s="41">
        <f>F59</f>
        <v>20000</v>
      </c>
      <c r="G58" s="41">
        <f>G59</f>
        <v>0</v>
      </c>
      <c r="H58" s="41">
        <f>H59</f>
        <v>0</v>
      </c>
      <c r="I58" s="41">
        <f>I59</f>
        <v>0</v>
      </c>
      <c r="J58" s="41">
        <f>J59</f>
        <v>20000</v>
      </c>
    </row>
    <row r="59" spans="1:10" ht="57" customHeight="1">
      <c r="A59" s="31" t="s">
        <v>701</v>
      </c>
      <c r="B59" s="47" t="s">
        <v>698</v>
      </c>
      <c r="C59" s="47" t="s">
        <v>30</v>
      </c>
      <c r="D59" s="47" t="s">
        <v>204</v>
      </c>
      <c r="E59" s="47" t="s">
        <v>201</v>
      </c>
      <c r="F59" s="37">
        <f>ведомств!F156</f>
        <v>20000</v>
      </c>
      <c r="G59" s="37">
        <f>ведомств!G156</f>
        <v>0</v>
      </c>
      <c r="H59" s="37">
        <f>ведомств!H156</f>
        <v>0</v>
      </c>
      <c r="I59" s="37">
        <f>ведомств!I156</f>
        <v>0</v>
      </c>
      <c r="J59" s="37">
        <f>ведомств!J156</f>
        <v>20000</v>
      </c>
    </row>
    <row r="60" spans="1:10" s="26" customFormat="1" ht="35.25" customHeight="1">
      <c r="A60" s="34" t="s">
        <v>496</v>
      </c>
      <c r="B60" s="3" t="s">
        <v>313</v>
      </c>
      <c r="C60" s="3"/>
      <c r="D60" s="3"/>
      <c r="E60" s="3"/>
      <c r="F60" s="41">
        <f>SUM(F61:F64)</f>
        <v>24056.6</v>
      </c>
      <c r="G60" s="41">
        <f>SUM(G61:G64)</f>
        <v>0</v>
      </c>
      <c r="H60" s="41">
        <f>SUM(H61:H64)</f>
        <v>0</v>
      </c>
      <c r="I60" s="41">
        <f>SUM(I61:I64)</f>
        <v>0</v>
      </c>
      <c r="J60" s="41">
        <f>SUM(J61:J64)</f>
        <v>24056.6</v>
      </c>
    </row>
    <row r="61" spans="1:10" s="26" customFormat="1" ht="55.5" customHeight="1">
      <c r="A61" s="31" t="s">
        <v>674</v>
      </c>
      <c r="B61" s="47" t="s">
        <v>672</v>
      </c>
      <c r="C61" s="47" t="s">
        <v>30</v>
      </c>
      <c r="D61" s="47" t="s">
        <v>16</v>
      </c>
      <c r="E61" s="47" t="s">
        <v>201</v>
      </c>
      <c r="F61" s="37">
        <f>ведомств!F94</f>
        <v>23000</v>
      </c>
      <c r="G61" s="37">
        <f>ведомств!G94</f>
        <v>0</v>
      </c>
      <c r="H61" s="37">
        <f>ведомств!H94</f>
        <v>0</v>
      </c>
      <c r="I61" s="37">
        <f>ведомств!I94</f>
        <v>0</v>
      </c>
      <c r="J61" s="37">
        <f>ведомств!J94</f>
        <v>23000</v>
      </c>
    </row>
    <row r="62" spans="1:10" s="26" customFormat="1" ht="45.75" customHeight="1">
      <c r="A62" s="31" t="s">
        <v>727</v>
      </c>
      <c r="B62" s="47" t="s">
        <v>451</v>
      </c>
      <c r="C62" s="47" t="s">
        <v>30</v>
      </c>
      <c r="D62" s="47" t="s">
        <v>16</v>
      </c>
      <c r="E62" s="47" t="s">
        <v>201</v>
      </c>
      <c r="F62" s="37">
        <f>ведомств!F96</f>
        <v>528.4</v>
      </c>
      <c r="G62" s="37">
        <f>ведомств!G96</f>
        <v>0</v>
      </c>
      <c r="H62" s="37">
        <f>ведомств!H96</f>
        <v>0</v>
      </c>
      <c r="I62" s="37">
        <f>ведомств!I96</f>
        <v>0</v>
      </c>
      <c r="J62" s="37">
        <f>ведомств!J96</f>
        <v>528.4</v>
      </c>
    </row>
    <row r="63" spans="1:10" s="26" customFormat="1" ht="69" customHeight="1">
      <c r="A63" s="31" t="s">
        <v>814</v>
      </c>
      <c r="B63" s="47" t="s">
        <v>813</v>
      </c>
      <c r="C63" s="47" t="s">
        <v>26</v>
      </c>
      <c r="D63" s="47" t="s">
        <v>16</v>
      </c>
      <c r="E63" s="47" t="s">
        <v>201</v>
      </c>
      <c r="F63" s="37">
        <f>ведомств!F100</f>
        <v>352.1</v>
      </c>
      <c r="G63" s="37">
        <f>ведомств!G100</f>
        <v>0</v>
      </c>
      <c r="H63" s="37">
        <f>ведомств!H100</f>
        <v>0</v>
      </c>
      <c r="I63" s="37">
        <f>ведомств!I100</f>
        <v>0</v>
      </c>
      <c r="J63" s="37">
        <f>ведомств!J100</f>
        <v>352.1</v>
      </c>
    </row>
    <row r="64" spans="1:10" s="26" customFormat="1" ht="46.5" customHeight="1">
      <c r="A64" s="32" t="s">
        <v>729</v>
      </c>
      <c r="B64" s="47" t="s">
        <v>728</v>
      </c>
      <c r="C64" s="47" t="s">
        <v>30</v>
      </c>
      <c r="D64" s="47" t="s">
        <v>16</v>
      </c>
      <c r="E64" s="47" t="s">
        <v>201</v>
      </c>
      <c r="F64" s="37">
        <f>ведомств!F98</f>
        <v>176.1</v>
      </c>
      <c r="G64" s="37">
        <f>ведомств!G98</f>
        <v>0</v>
      </c>
      <c r="H64" s="37">
        <f>ведомств!H98</f>
        <v>0</v>
      </c>
      <c r="I64" s="37">
        <f>ведомств!I98</f>
        <v>0</v>
      </c>
      <c r="J64" s="37">
        <f>ведомств!J98</f>
        <v>176.1</v>
      </c>
    </row>
    <row r="65" spans="1:10" s="26" customFormat="1" ht="36" customHeight="1">
      <c r="A65" s="34" t="s">
        <v>495</v>
      </c>
      <c r="B65" s="3" t="s">
        <v>314</v>
      </c>
      <c r="C65" s="3"/>
      <c r="D65" s="3"/>
      <c r="E65" s="3"/>
      <c r="F65" s="41">
        <f>F66</f>
        <v>264</v>
      </c>
      <c r="G65" s="41">
        <f>G66</f>
        <v>0</v>
      </c>
      <c r="H65" s="41">
        <f>H66</f>
        <v>0</v>
      </c>
      <c r="I65" s="41">
        <f>I66</f>
        <v>0</v>
      </c>
      <c r="J65" s="41">
        <f>J66</f>
        <v>264</v>
      </c>
    </row>
    <row r="66" spans="1:10" s="26" customFormat="1" ht="36" customHeight="1">
      <c r="A66" s="32" t="s">
        <v>415</v>
      </c>
      <c r="B66" s="47" t="s">
        <v>543</v>
      </c>
      <c r="C66" s="47" t="s">
        <v>30</v>
      </c>
      <c r="D66" s="47" t="s">
        <v>206</v>
      </c>
      <c r="E66" s="47" t="s">
        <v>206</v>
      </c>
      <c r="F66" s="37">
        <f>ведомств!F28</f>
        <v>264</v>
      </c>
      <c r="G66" s="37">
        <f>ведомств!G28</f>
        <v>0</v>
      </c>
      <c r="H66" s="37">
        <f>ведомств!H28</f>
        <v>0</v>
      </c>
      <c r="I66" s="37">
        <f>ведомств!I28</f>
        <v>0</v>
      </c>
      <c r="J66" s="37">
        <f>ведомств!J28</f>
        <v>264</v>
      </c>
    </row>
    <row r="67" spans="1:10" s="30" customFormat="1" ht="33.75" customHeight="1">
      <c r="A67" s="34" t="s">
        <v>493</v>
      </c>
      <c r="B67" s="3" t="s">
        <v>20</v>
      </c>
      <c r="C67" s="3"/>
      <c r="D67" s="3"/>
      <c r="E67" s="3"/>
      <c r="F67" s="41">
        <f>F68+F82+F125</f>
        <v>326673.87</v>
      </c>
      <c r="G67" s="41">
        <f>G68+G82+G125</f>
        <v>0</v>
      </c>
      <c r="H67" s="41">
        <f>H68+H82+H125</f>
        <v>0</v>
      </c>
      <c r="I67" s="41">
        <f>I68+I82+I125</f>
        <v>10.65</v>
      </c>
      <c r="J67" s="41">
        <f>J68+J82+J125</f>
        <v>326684.52</v>
      </c>
    </row>
    <row r="68" spans="1:10" s="36" customFormat="1" ht="12" customHeight="1">
      <c r="A68" s="28" t="s">
        <v>316</v>
      </c>
      <c r="B68" s="48" t="s">
        <v>311</v>
      </c>
      <c r="C68" s="48"/>
      <c r="D68" s="48"/>
      <c r="E68" s="48"/>
      <c r="F68" s="42">
        <f>SUM(F69:F81)</f>
        <v>144579.07</v>
      </c>
      <c r="G68" s="42">
        <f>SUM(G69:G81)</f>
        <v>0</v>
      </c>
      <c r="H68" s="42">
        <f>SUM(H69:H81)</f>
        <v>0</v>
      </c>
      <c r="I68" s="42">
        <f>SUM(I69:I81)</f>
        <v>12.25</v>
      </c>
      <c r="J68" s="42">
        <f>SUM(J69:J81)</f>
        <v>144591.32</v>
      </c>
    </row>
    <row r="69" spans="1:10" s="36" customFormat="1" ht="110.25" customHeight="1">
      <c r="A69" s="31" t="s">
        <v>294</v>
      </c>
      <c r="B69" s="47" t="s">
        <v>418</v>
      </c>
      <c r="C69" s="47" t="s">
        <v>23</v>
      </c>
      <c r="D69" s="47" t="s">
        <v>15</v>
      </c>
      <c r="E69" s="47" t="s">
        <v>203</v>
      </c>
      <c r="F69" s="37">
        <f>ведомств!F606</f>
        <v>24806.1</v>
      </c>
      <c r="G69" s="37">
        <f>ведомств!G606</f>
        <v>0</v>
      </c>
      <c r="H69" s="37">
        <f>ведомств!H606</f>
        <v>0</v>
      </c>
      <c r="I69" s="37">
        <f>ведомств!I606</f>
        <v>0</v>
      </c>
      <c r="J69" s="37">
        <f>ведомств!J606</f>
        <v>24806.1</v>
      </c>
    </row>
    <row r="70" spans="1:10" s="36" customFormat="1" ht="69.75" customHeight="1">
      <c r="A70" s="31" t="s">
        <v>485</v>
      </c>
      <c r="B70" s="47" t="s">
        <v>443</v>
      </c>
      <c r="C70" s="47" t="s">
        <v>29</v>
      </c>
      <c r="D70" s="47" t="s">
        <v>15</v>
      </c>
      <c r="E70" s="47" t="s">
        <v>203</v>
      </c>
      <c r="F70" s="37">
        <f>ведомств!F608</f>
        <v>25103.969999999998</v>
      </c>
      <c r="G70" s="37">
        <f>ведомств!G608</f>
        <v>0</v>
      </c>
      <c r="H70" s="37">
        <f>ведомств!H608</f>
        <v>0</v>
      </c>
      <c r="I70" s="37">
        <f>ведомств!I608</f>
        <v>12.25</v>
      </c>
      <c r="J70" s="37">
        <f>ведомств!J608</f>
        <v>25116.219999999998</v>
      </c>
    </row>
    <row r="71" spans="1:10" s="36" customFormat="1" ht="57.75" customHeight="1">
      <c r="A71" s="32" t="s">
        <v>290</v>
      </c>
      <c r="B71" s="47" t="s">
        <v>444</v>
      </c>
      <c r="C71" s="47" t="s">
        <v>56</v>
      </c>
      <c r="D71" s="47" t="s">
        <v>15</v>
      </c>
      <c r="E71" s="47" t="s">
        <v>203</v>
      </c>
      <c r="F71" s="37">
        <f>ведомств!F733</f>
        <v>16929</v>
      </c>
      <c r="G71" s="37">
        <f>ведомств!G733</f>
        <v>0</v>
      </c>
      <c r="H71" s="37">
        <f>ведомств!H733</f>
        <v>0</v>
      </c>
      <c r="I71" s="37">
        <f>ведомств!I733</f>
        <v>0</v>
      </c>
      <c r="J71" s="37">
        <f>ведомств!J733</f>
        <v>16929</v>
      </c>
    </row>
    <row r="72" spans="1:10" s="36" customFormat="1" ht="93.75" customHeight="1">
      <c r="A72" s="32" t="s">
        <v>788</v>
      </c>
      <c r="B72" s="47" t="s">
        <v>445</v>
      </c>
      <c r="C72" s="47" t="s">
        <v>30</v>
      </c>
      <c r="D72" s="47" t="s">
        <v>15</v>
      </c>
      <c r="E72" s="47" t="s">
        <v>203</v>
      </c>
      <c r="F72" s="37">
        <f>ведомств!F610</f>
        <v>500</v>
      </c>
      <c r="G72" s="37">
        <f>ведомств!G610</f>
        <v>0</v>
      </c>
      <c r="H72" s="37">
        <f>ведомств!H610</f>
        <v>0</v>
      </c>
      <c r="I72" s="37">
        <f>ведомств!I610</f>
        <v>0</v>
      </c>
      <c r="J72" s="37">
        <f>ведомств!J610</f>
        <v>500</v>
      </c>
    </row>
    <row r="73" spans="1:10" s="36" customFormat="1" ht="82.5" customHeight="1">
      <c r="A73" s="32" t="s">
        <v>85</v>
      </c>
      <c r="B73" s="47" t="s">
        <v>445</v>
      </c>
      <c r="C73" s="47" t="s">
        <v>23</v>
      </c>
      <c r="D73" s="47" t="s">
        <v>15</v>
      </c>
      <c r="E73" s="47" t="s">
        <v>203</v>
      </c>
      <c r="F73" s="37">
        <f>ведомств!F611</f>
        <v>51667.4</v>
      </c>
      <c r="G73" s="37">
        <f>ведомств!G611</f>
        <v>0</v>
      </c>
      <c r="H73" s="37">
        <f>ведомств!H611</f>
        <v>0</v>
      </c>
      <c r="I73" s="37">
        <f>ведомств!I611</f>
        <v>0</v>
      </c>
      <c r="J73" s="37">
        <f>ведомств!J611</f>
        <v>51667.4</v>
      </c>
    </row>
    <row r="74" spans="1:10" s="36" customFormat="1" ht="67.5" customHeight="1">
      <c r="A74" s="31" t="s">
        <v>789</v>
      </c>
      <c r="B74" s="47" t="s">
        <v>446</v>
      </c>
      <c r="C74" s="47" t="s">
        <v>30</v>
      </c>
      <c r="D74" s="47" t="s">
        <v>15</v>
      </c>
      <c r="E74" s="47" t="s">
        <v>203</v>
      </c>
      <c r="F74" s="37">
        <f>ведомств!F613</f>
        <v>100</v>
      </c>
      <c r="G74" s="37">
        <f>ведомств!G613</f>
        <v>0</v>
      </c>
      <c r="H74" s="37">
        <f>ведомств!H613</f>
        <v>0</v>
      </c>
      <c r="I74" s="37">
        <f>ведомств!I613</f>
        <v>0</v>
      </c>
      <c r="J74" s="37">
        <f>ведомств!J613</f>
        <v>100</v>
      </c>
    </row>
    <row r="75" spans="1:10" s="36" customFormat="1" ht="57.75" customHeight="1">
      <c r="A75" s="31" t="s">
        <v>293</v>
      </c>
      <c r="B75" s="47" t="s">
        <v>446</v>
      </c>
      <c r="C75" s="47" t="s">
        <v>23</v>
      </c>
      <c r="D75" s="47" t="s">
        <v>15</v>
      </c>
      <c r="E75" s="47" t="s">
        <v>203</v>
      </c>
      <c r="F75" s="37">
        <f>ведомств!F614</f>
        <v>6792.5</v>
      </c>
      <c r="G75" s="37">
        <f>ведомств!G614</f>
        <v>0</v>
      </c>
      <c r="H75" s="37">
        <f>ведомств!H614</f>
        <v>0</v>
      </c>
      <c r="I75" s="37">
        <f>ведомств!I614</f>
        <v>0</v>
      </c>
      <c r="J75" s="37">
        <f>ведомств!J614</f>
        <v>6792.5</v>
      </c>
    </row>
    <row r="76" spans="1:10" s="36" customFormat="1" ht="35.25" customHeight="1">
      <c r="A76" s="32" t="s">
        <v>790</v>
      </c>
      <c r="B76" s="47" t="s">
        <v>447</v>
      </c>
      <c r="C76" s="47" t="s">
        <v>30</v>
      </c>
      <c r="D76" s="47" t="s">
        <v>15</v>
      </c>
      <c r="E76" s="47" t="s">
        <v>203</v>
      </c>
      <c r="F76" s="37">
        <f>ведомств!F616</f>
        <v>250</v>
      </c>
      <c r="G76" s="37">
        <f>ведомств!G616</f>
        <v>0</v>
      </c>
      <c r="H76" s="37">
        <f>ведомств!H616</f>
        <v>0</v>
      </c>
      <c r="I76" s="37">
        <f>ведомств!I616</f>
        <v>0</v>
      </c>
      <c r="J76" s="37">
        <f>ведомств!J616</f>
        <v>250</v>
      </c>
    </row>
    <row r="77" spans="1:10" s="36" customFormat="1" ht="34.5" customHeight="1">
      <c r="A77" s="32" t="s">
        <v>291</v>
      </c>
      <c r="B77" s="47" t="s">
        <v>447</v>
      </c>
      <c r="C77" s="47" t="s">
        <v>23</v>
      </c>
      <c r="D77" s="47" t="s">
        <v>15</v>
      </c>
      <c r="E77" s="47" t="s">
        <v>203</v>
      </c>
      <c r="F77" s="37">
        <f>ведомств!F617</f>
        <v>15871</v>
      </c>
      <c r="G77" s="37">
        <f>ведомств!G617</f>
        <v>0</v>
      </c>
      <c r="H77" s="37">
        <f>ведомств!H617</f>
        <v>0</v>
      </c>
      <c r="I77" s="37">
        <f>ведомств!I617</f>
        <v>0</v>
      </c>
      <c r="J77" s="37">
        <f>ведомств!J617</f>
        <v>15871</v>
      </c>
    </row>
    <row r="78" spans="1:10" s="36" customFormat="1" ht="58.5" customHeight="1">
      <c r="A78" s="32" t="s">
        <v>791</v>
      </c>
      <c r="B78" s="47" t="s">
        <v>448</v>
      </c>
      <c r="C78" s="47" t="s">
        <v>30</v>
      </c>
      <c r="D78" s="47" t="s">
        <v>15</v>
      </c>
      <c r="E78" s="47" t="s">
        <v>203</v>
      </c>
      <c r="F78" s="37">
        <f>ведомств!F619</f>
        <v>15</v>
      </c>
      <c r="G78" s="37">
        <f>ведомств!G619</f>
        <v>0</v>
      </c>
      <c r="H78" s="37">
        <f>ведомств!H619</f>
        <v>0</v>
      </c>
      <c r="I78" s="37">
        <f>ведомств!I619</f>
        <v>0</v>
      </c>
      <c r="J78" s="37">
        <f>ведомств!J619</f>
        <v>15</v>
      </c>
    </row>
    <row r="79" spans="1:10" s="36" customFormat="1" ht="47.25" customHeight="1">
      <c r="A79" s="32" t="s">
        <v>292</v>
      </c>
      <c r="B79" s="47" t="s">
        <v>448</v>
      </c>
      <c r="C79" s="47" t="s">
        <v>23</v>
      </c>
      <c r="D79" s="47" t="s">
        <v>15</v>
      </c>
      <c r="E79" s="47" t="s">
        <v>203</v>
      </c>
      <c r="F79" s="37">
        <f>ведомств!F620</f>
        <v>884.9</v>
      </c>
      <c r="G79" s="37">
        <f>ведомств!G620</f>
        <v>0</v>
      </c>
      <c r="H79" s="37">
        <f>ведомств!H620</f>
        <v>0</v>
      </c>
      <c r="I79" s="37">
        <f>ведомств!I620</f>
        <v>0</v>
      </c>
      <c r="J79" s="37">
        <f>ведомств!J620</f>
        <v>884.9</v>
      </c>
    </row>
    <row r="80" spans="1:10" s="36" customFormat="1" ht="57.75" customHeight="1">
      <c r="A80" s="31" t="s">
        <v>86</v>
      </c>
      <c r="B80" s="47" t="s">
        <v>449</v>
      </c>
      <c r="C80" s="47" t="s">
        <v>26</v>
      </c>
      <c r="D80" s="47" t="s">
        <v>15</v>
      </c>
      <c r="E80" s="47" t="s">
        <v>205</v>
      </c>
      <c r="F80" s="37">
        <f>ведомств!F629</f>
        <v>1512</v>
      </c>
      <c r="G80" s="37">
        <f>ведомств!G629</f>
        <v>0</v>
      </c>
      <c r="H80" s="37">
        <f>ведомств!H629</f>
        <v>0</v>
      </c>
      <c r="I80" s="37">
        <f>ведомств!I629</f>
        <v>0</v>
      </c>
      <c r="J80" s="37">
        <f>ведомств!J629</f>
        <v>1512</v>
      </c>
    </row>
    <row r="81" spans="1:10" s="36" customFormat="1" ht="35.25" customHeight="1">
      <c r="A81" s="31" t="s">
        <v>576</v>
      </c>
      <c r="B81" s="47" t="s">
        <v>449</v>
      </c>
      <c r="C81" s="47" t="s">
        <v>30</v>
      </c>
      <c r="D81" s="47" t="s">
        <v>15</v>
      </c>
      <c r="E81" s="47" t="s">
        <v>205</v>
      </c>
      <c r="F81" s="37">
        <f>ведомств!F630</f>
        <v>147.2</v>
      </c>
      <c r="G81" s="37">
        <f>ведомств!G630</f>
        <v>0</v>
      </c>
      <c r="H81" s="37">
        <f>ведомств!H630</f>
        <v>0</v>
      </c>
      <c r="I81" s="37">
        <f>ведомств!I630</f>
        <v>0</v>
      </c>
      <c r="J81" s="37">
        <f>ведомств!J630</f>
        <v>147.2</v>
      </c>
    </row>
    <row r="82" spans="1:10" s="36" customFormat="1" ht="24" customHeight="1">
      <c r="A82" s="28" t="s">
        <v>317</v>
      </c>
      <c r="B82" s="48" t="s">
        <v>315</v>
      </c>
      <c r="C82" s="48"/>
      <c r="D82" s="48"/>
      <c r="E82" s="48"/>
      <c r="F82" s="42">
        <f>SUM(F83:F124)</f>
        <v>136530.4</v>
      </c>
      <c r="G82" s="42">
        <f>SUM(G83:G124)</f>
        <v>0</v>
      </c>
      <c r="H82" s="42">
        <f>SUM(H83:H124)</f>
        <v>0</v>
      </c>
      <c r="I82" s="42">
        <f>SUM(I83:I124)</f>
        <v>-1.6</v>
      </c>
      <c r="J82" s="42">
        <f>SUM(J83:J124)</f>
        <v>136528.8</v>
      </c>
    </row>
    <row r="83" spans="1:10" s="36" customFormat="1" ht="46.5" customHeight="1">
      <c r="A83" s="31" t="s">
        <v>226</v>
      </c>
      <c r="B83" s="47" t="s">
        <v>419</v>
      </c>
      <c r="C83" s="47" t="s">
        <v>23</v>
      </c>
      <c r="D83" s="47" t="s">
        <v>15</v>
      </c>
      <c r="E83" s="47" t="s">
        <v>202</v>
      </c>
      <c r="F83" s="37">
        <f>ведомств!F555</f>
        <v>14133.9</v>
      </c>
      <c r="G83" s="37">
        <f>ведомств!G555</f>
        <v>0</v>
      </c>
      <c r="H83" s="37">
        <f>ведомств!H555</f>
        <v>0</v>
      </c>
      <c r="I83" s="37">
        <f>ведомств!I555</f>
        <v>0</v>
      </c>
      <c r="J83" s="37">
        <f>ведомств!J555</f>
        <v>14133.9</v>
      </c>
    </row>
    <row r="84" spans="1:10" s="36" customFormat="1" ht="46.5" customHeight="1">
      <c r="A84" s="31" t="s">
        <v>774</v>
      </c>
      <c r="B84" s="47" t="s">
        <v>419</v>
      </c>
      <c r="C84" s="47" t="s">
        <v>30</v>
      </c>
      <c r="D84" s="47" t="s">
        <v>15</v>
      </c>
      <c r="E84" s="47" t="s">
        <v>202</v>
      </c>
      <c r="F84" s="37">
        <f>ведомств!F554</f>
        <v>260</v>
      </c>
      <c r="G84" s="37">
        <f>ведомств!G554</f>
        <v>0</v>
      </c>
      <c r="H84" s="37">
        <f>ведомств!H554</f>
        <v>0</v>
      </c>
      <c r="I84" s="37">
        <f>ведомств!I554</f>
        <v>0</v>
      </c>
      <c r="J84" s="37">
        <f>ведомств!J554</f>
        <v>260</v>
      </c>
    </row>
    <row r="85" spans="1:10" s="36" customFormat="1" ht="46.5" customHeight="1">
      <c r="A85" s="32" t="s">
        <v>775</v>
      </c>
      <c r="B85" s="47" t="s">
        <v>420</v>
      </c>
      <c r="C85" s="47" t="s">
        <v>30</v>
      </c>
      <c r="D85" s="47" t="s">
        <v>15</v>
      </c>
      <c r="E85" s="47" t="s">
        <v>202</v>
      </c>
      <c r="F85" s="37">
        <f>ведомств!F557</f>
        <v>14</v>
      </c>
      <c r="G85" s="37">
        <f>ведомств!G557</f>
        <v>0</v>
      </c>
      <c r="H85" s="37">
        <f>ведомств!H557</f>
        <v>0</v>
      </c>
      <c r="I85" s="37">
        <f>ведомств!I557</f>
        <v>0</v>
      </c>
      <c r="J85" s="37">
        <f>ведомств!J557</f>
        <v>14</v>
      </c>
    </row>
    <row r="86" spans="1:10" s="36" customFormat="1" ht="49.5" customHeight="1">
      <c r="A86" s="32" t="s">
        <v>227</v>
      </c>
      <c r="B86" s="47" t="s">
        <v>420</v>
      </c>
      <c r="C86" s="47" t="s">
        <v>23</v>
      </c>
      <c r="D86" s="47" t="s">
        <v>15</v>
      </c>
      <c r="E86" s="47" t="s">
        <v>202</v>
      </c>
      <c r="F86" s="37">
        <f>ведомств!F558</f>
        <v>740.3</v>
      </c>
      <c r="G86" s="37">
        <f>ведомств!G558</f>
        <v>0</v>
      </c>
      <c r="H86" s="37">
        <f>ведомств!H558</f>
        <v>0</v>
      </c>
      <c r="I86" s="37">
        <f>ведомств!I558</f>
        <v>0</v>
      </c>
      <c r="J86" s="37">
        <f>ведомств!J558</f>
        <v>740.3</v>
      </c>
    </row>
    <row r="87" spans="1:10" s="36" customFormat="1" ht="49.5" customHeight="1">
      <c r="A87" s="32" t="s">
        <v>776</v>
      </c>
      <c r="B87" s="47" t="s">
        <v>421</v>
      </c>
      <c r="C87" s="47" t="s">
        <v>30</v>
      </c>
      <c r="D87" s="47" t="s">
        <v>15</v>
      </c>
      <c r="E87" s="47" t="s">
        <v>202</v>
      </c>
      <c r="F87" s="37">
        <f>ведомств!F560</f>
        <v>170</v>
      </c>
      <c r="G87" s="37">
        <f>ведомств!G560</f>
        <v>0</v>
      </c>
      <c r="H87" s="37">
        <f>ведомств!H560</f>
        <v>0</v>
      </c>
      <c r="I87" s="37">
        <f>ведомств!I560</f>
        <v>0</v>
      </c>
      <c r="J87" s="37">
        <f>ведомств!J560</f>
        <v>170</v>
      </c>
    </row>
    <row r="88" spans="1:10" s="36" customFormat="1" ht="37.5" customHeight="1">
      <c r="A88" s="32" t="s">
        <v>228</v>
      </c>
      <c r="B88" s="47" t="s">
        <v>421</v>
      </c>
      <c r="C88" s="47" t="s">
        <v>23</v>
      </c>
      <c r="D88" s="47" t="s">
        <v>15</v>
      </c>
      <c r="E88" s="47" t="s">
        <v>202</v>
      </c>
      <c r="F88" s="37">
        <f>ведомств!F561</f>
        <v>7510</v>
      </c>
      <c r="G88" s="37">
        <f>ведомств!G561</f>
        <v>0</v>
      </c>
      <c r="H88" s="37">
        <f>ведомств!H561</f>
        <v>0</v>
      </c>
      <c r="I88" s="37">
        <f>ведомств!I561</f>
        <v>0</v>
      </c>
      <c r="J88" s="37">
        <f>ведомств!J561</f>
        <v>7510</v>
      </c>
    </row>
    <row r="89" spans="1:10" s="36" customFormat="1" ht="68.25" customHeight="1">
      <c r="A89" s="32" t="s">
        <v>777</v>
      </c>
      <c r="B89" s="47" t="s">
        <v>423</v>
      </c>
      <c r="C89" s="47" t="s">
        <v>30</v>
      </c>
      <c r="D89" s="47" t="s">
        <v>15</v>
      </c>
      <c r="E89" s="47" t="s">
        <v>202</v>
      </c>
      <c r="F89" s="37">
        <f>ведомств!F563</f>
        <v>2</v>
      </c>
      <c r="G89" s="37">
        <f>ведомств!G563</f>
        <v>0</v>
      </c>
      <c r="H89" s="37">
        <f>ведомств!H563</f>
        <v>0</v>
      </c>
      <c r="I89" s="37">
        <f>ведомств!I563</f>
        <v>0</v>
      </c>
      <c r="J89" s="37">
        <f>ведомств!J563</f>
        <v>2</v>
      </c>
    </row>
    <row r="90" spans="1:10" s="36" customFormat="1" ht="57" customHeight="1">
      <c r="A90" s="31" t="s">
        <v>424</v>
      </c>
      <c r="B90" s="47" t="s">
        <v>423</v>
      </c>
      <c r="C90" s="47" t="s">
        <v>23</v>
      </c>
      <c r="D90" s="47" t="s">
        <v>15</v>
      </c>
      <c r="E90" s="47" t="s">
        <v>202</v>
      </c>
      <c r="F90" s="37">
        <f>ведомств!F564</f>
        <v>92.8</v>
      </c>
      <c r="G90" s="37">
        <f>ведомств!G564</f>
        <v>0</v>
      </c>
      <c r="H90" s="37">
        <f>ведомств!H564</f>
        <v>0</v>
      </c>
      <c r="I90" s="37">
        <f>ведомств!I564</f>
        <v>0</v>
      </c>
      <c r="J90" s="37">
        <f>ведомств!J564</f>
        <v>92.8</v>
      </c>
    </row>
    <row r="91" spans="1:10" s="36" customFormat="1" ht="57" customHeight="1">
      <c r="A91" s="31" t="s">
        <v>778</v>
      </c>
      <c r="B91" s="47" t="s">
        <v>426</v>
      </c>
      <c r="C91" s="47" t="s">
        <v>30</v>
      </c>
      <c r="D91" s="47" t="s">
        <v>15</v>
      </c>
      <c r="E91" s="47" t="s">
        <v>202</v>
      </c>
      <c r="F91" s="37">
        <f>ведомств!F566</f>
        <v>0.23</v>
      </c>
      <c r="G91" s="37">
        <f>ведомств!G566</f>
        <v>0</v>
      </c>
      <c r="H91" s="37">
        <f>ведомств!H566</f>
        <v>0</v>
      </c>
      <c r="I91" s="37">
        <f>ведомств!I566</f>
        <v>0</v>
      </c>
      <c r="J91" s="37">
        <f>ведомств!J566</f>
        <v>0.23</v>
      </c>
    </row>
    <row r="92" spans="1:10" s="36" customFormat="1" ht="57" customHeight="1">
      <c r="A92" s="31" t="s">
        <v>427</v>
      </c>
      <c r="B92" s="47" t="s">
        <v>426</v>
      </c>
      <c r="C92" s="47" t="s">
        <v>23</v>
      </c>
      <c r="D92" s="47" t="s">
        <v>15</v>
      </c>
      <c r="E92" s="47" t="s">
        <v>202</v>
      </c>
      <c r="F92" s="37">
        <f>ведомств!F567</f>
        <v>15.469999999999999</v>
      </c>
      <c r="G92" s="37">
        <f>ведомств!G567</f>
        <v>0</v>
      </c>
      <c r="H92" s="37">
        <f>ведомств!H567</f>
        <v>0</v>
      </c>
      <c r="I92" s="37">
        <f>ведомств!I567</f>
        <v>0</v>
      </c>
      <c r="J92" s="37">
        <f>ведомств!J567</f>
        <v>15.469999999999999</v>
      </c>
    </row>
    <row r="93" spans="1:10" s="36" customFormat="1" ht="70.5" customHeight="1">
      <c r="A93" s="31" t="s">
        <v>779</v>
      </c>
      <c r="B93" s="47" t="s">
        <v>428</v>
      </c>
      <c r="C93" s="47" t="s">
        <v>30</v>
      </c>
      <c r="D93" s="47" t="s">
        <v>15</v>
      </c>
      <c r="E93" s="47" t="s">
        <v>202</v>
      </c>
      <c r="F93" s="37">
        <f>ведомств!F569</f>
        <v>12</v>
      </c>
      <c r="G93" s="37">
        <f>ведомств!G569</f>
        <v>0</v>
      </c>
      <c r="H93" s="37">
        <f>ведомств!H569</f>
        <v>0</v>
      </c>
      <c r="I93" s="37">
        <f>ведомств!I569</f>
        <v>0</v>
      </c>
      <c r="J93" s="37">
        <f>ведомств!J569</f>
        <v>12</v>
      </c>
    </row>
    <row r="94" spans="1:10" s="36" customFormat="1" ht="66.75" customHeight="1">
      <c r="A94" s="31" t="s">
        <v>365</v>
      </c>
      <c r="B94" s="47" t="s">
        <v>428</v>
      </c>
      <c r="C94" s="47" t="s">
        <v>23</v>
      </c>
      <c r="D94" s="47" t="s">
        <v>15</v>
      </c>
      <c r="E94" s="47" t="s">
        <v>202</v>
      </c>
      <c r="F94" s="37">
        <f>ведомств!F570</f>
        <v>559.8</v>
      </c>
      <c r="G94" s="37">
        <f>ведомств!G570</f>
        <v>0</v>
      </c>
      <c r="H94" s="37">
        <f>ведомств!H570</f>
        <v>0</v>
      </c>
      <c r="I94" s="37">
        <f>ведомств!I570</f>
        <v>0</v>
      </c>
      <c r="J94" s="37">
        <f>ведомств!J570</f>
        <v>559.8</v>
      </c>
    </row>
    <row r="95" spans="1:10" s="36" customFormat="1" ht="34.5" customHeight="1">
      <c r="A95" s="32" t="s">
        <v>780</v>
      </c>
      <c r="B95" s="47" t="s">
        <v>429</v>
      </c>
      <c r="C95" s="47" t="s">
        <v>30</v>
      </c>
      <c r="D95" s="47" t="s">
        <v>15</v>
      </c>
      <c r="E95" s="47" t="s">
        <v>202</v>
      </c>
      <c r="F95" s="37">
        <f>ведомств!F572</f>
        <v>170</v>
      </c>
      <c r="G95" s="37">
        <f>ведомств!G572</f>
        <v>0</v>
      </c>
      <c r="H95" s="37">
        <f>ведомств!H572</f>
        <v>0</v>
      </c>
      <c r="I95" s="37">
        <f>ведомств!I572</f>
        <v>0</v>
      </c>
      <c r="J95" s="37">
        <f>ведомств!J572</f>
        <v>170</v>
      </c>
    </row>
    <row r="96" spans="1:10" s="36" customFormat="1" ht="34.5" customHeight="1">
      <c r="A96" s="32" t="s">
        <v>229</v>
      </c>
      <c r="B96" s="47" t="s">
        <v>429</v>
      </c>
      <c r="C96" s="47" t="s">
        <v>23</v>
      </c>
      <c r="D96" s="47" t="s">
        <v>15</v>
      </c>
      <c r="E96" s="47" t="s">
        <v>202</v>
      </c>
      <c r="F96" s="37">
        <f>ведомств!F573</f>
        <v>11525.8</v>
      </c>
      <c r="G96" s="37">
        <f>ведомств!G573</f>
        <v>0</v>
      </c>
      <c r="H96" s="37">
        <f>ведомств!H573</f>
        <v>0</v>
      </c>
      <c r="I96" s="37">
        <f>ведомств!I573</f>
        <v>0</v>
      </c>
      <c r="J96" s="37">
        <f>ведомств!J573</f>
        <v>11525.8</v>
      </c>
    </row>
    <row r="97" spans="1:10" s="36" customFormat="1" ht="57.75" customHeight="1">
      <c r="A97" s="32" t="s">
        <v>792</v>
      </c>
      <c r="B97" s="47" t="s">
        <v>429</v>
      </c>
      <c r="C97" s="47" t="s">
        <v>26</v>
      </c>
      <c r="D97" s="47" t="s">
        <v>15</v>
      </c>
      <c r="E97" s="47" t="s">
        <v>205</v>
      </c>
      <c r="F97" s="37">
        <f>ведомств!F632</f>
        <v>2724.2</v>
      </c>
      <c r="G97" s="37">
        <f>ведомств!G632</f>
        <v>0</v>
      </c>
      <c r="H97" s="37">
        <f>ведомств!H632</f>
        <v>0</v>
      </c>
      <c r="I97" s="37">
        <f>ведомств!I632</f>
        <v>0</v>
      </c>
      <c r="J97" s="37">
        <f>ведомств!J632</f>
        <v>2724.2</v>
      </c>
    </row>
    <row r="98" spans="1:10" s="36" customFormat="1" ht="34.5" customHeight="1">
      <c r="A98" s="32" t="s">
        <v>780</v>
      </c>
      <c r="B98" s="47" t="s">
        <v>429</v>
      </c>
      <c r="C98" s="47" t="s">
        <v>30</v>
      </c>
      <c r="D98" s="47" t="s">
        <v>15</v>
      </c>
      <c r="E98" s="47" t="s">
        <v>205</v>
      </c>
      <c r="F98" s="37">
        <f>ведомств!F633</f>
        <v>415</v>
      </c>
      <c r="G98" s="37">
        <f>ведомств!G633</f>
        <v>0</v>
      </c>
      <c r="H98" s="37">
        <f>ведомств!H633</f>
        <v>0</v>
      </c>
      <c r="I98" s="37">
        <f>ведомств!I633</f>
        <v>0</v>
      </c>
      <c r="J98" s="37">
        <f>ведомств!J633</f>
        <v>415</v>
      </c>
    </row>
    <row r="99" spans="1:10" s="36" customFormat="1" ht="24" customHeight="1">
      <c r="A99" s="32" t="s">
        <v>793</v>
      </c>
      <c r="B99" s="47" t="s">
        <v>429</v>
      </c>
      <c r="C99" s="47" t="s">
        <v>21</v>
      </c>
      <c r="D99" s="47" t="s">
        <v>15</v>
      </c>
      <c r="E99" s="47" t="s">
        <v>205</v>
      </c>
      <c r="F99" s="37">
        <f>ведомств!F634</f>
        <v>5</v>
      </c>
      <c r="G99" s="37">
        <f>ведомств!G634</f>
        <v>0</v>
      </c>
      <c r="H99" s="37">
        <f>ведомств!H634</f>
        <v>0</v>
      </c>
      <c r="I99" s="37">
        <f>ведомств!I634</f>
        <v>0</v>
      </c>
      <c r="J99" s="37">
        <f>ведомств!J634</f>
        <v>5</v>
      </c>
    </row>
    <row r="100" spans="1:10" s="36" customFormat="1" ht="46.5" customHeight="1">
      <c r="A100" s="9" t="s">
        <v>690</v>
      </c>
      <c r="B100" s="47" t="s">
        <v>688</v>
      </c>
      <c r="C100" s="47" t="s">
        <v>23</v>
      </c>
      <c r="D100" s="47" t="s">
        <v>15</v>
      </c>
      <c r="E100" s="47" t="s">
        <v>202</v>
      </c>
      <c r="F100" s="37">
        <f>ведомств!F575</f>
        <v>0</v>
      </c>
      <c r="G100" s="37">
        <f>ведомств!G575</f>
        <v>0</v>
      </c>
      <c r="H100" s="37">
        <f>ведомств!H575</f>
        <v>0</v>
      </c>
      <c r="I100" s="37">
        <f>ведомств!I575</f>
        <v>0</v>
      </c>
      <c r="J100" s="37">
        <f>ведомств!J575</f>
        <v>0</v>
      </c>
    </row>
    <row r="101" spans="1:10" s="36" customFormat="1" ht="46.5" customHeight="1">
      <c r="A101" s="9" t="s">
        <v>690</v>
      </c>
      <c r="B101" s="47" t="s">
        <v>688</v>
      </c>
      <c r="C101" s="47" t="s">
        <v>23</v>
      </c>
      <c r="D101" s="47" t="s">
        <v>15</v>
      </c>
      <c r="E101" s="47" t="s">
        <v>205</v>
      </c>
      <c r="F101" s="37">
        <f>ведомств!F636</f>
        <v>16.6</v>
      </c>
      <c r="G101" s="37">
        <f>ведомств!G636</f>
        <v>0</v>
      </c>
      <c r="H101" s="37">
        <f>ведомств!H636</f>
        <v>0</v>
      </c>
      <c r="I101" s="37">
        <f>ведомств!I636</f>
        <v>0</v>
      </c>
      <c r="J101" s="37">
        <f>ведомств!J636</f>
        <v>16.6</v>
      </c>
    </row>
    <row r="102" spans="1:10" s="36" customFormat="1" ht="46.5" customHeight="1">
      <c r="A102" s="32" t="s">
        <v>781</v>
      </c>
      <c r="B102" s="47" t="s">
        <v>430</v>
      </c>
      <c r="C102" s="47" t="s">
        <v>30</v>
      </c>
      <c r="D102" s="47" t="s">
        <v>15</v>
      </c>
      <c r="E102" s="47" t="s">
        <v>202</v>
      </c>
      <c r="F102" s="37">
        <f>ведомств!F577</f>
        <v>420</v>
      </c>
      <c r="G102" s="37">
        <f>ведомств!G577</f>
        <v>0</v>
      </c>
      <c r="H102" s="37">
        <f>ведомств!H577</f>
        <v>0</v>
      </c>
      <c r="I102" s="37">
        <f>ведомств!I577</f>
        <v>0</v>
      </c>
      <c r="J102" s="37">
        <f>ведомств!J577</f>
        <v>420</v>
      </c>
    </row>
    <row r="103" spans="1:10" s="36" customFormat="1" ht="44.25" customHeight="1">
      <c r="A103" s="32" t="s">
        <v>574</v>
      </c>
      <c r="B103" s="47" t="s">
        <v>430</v>
      </c>
      <c r="C103" s="47" t="s">
        <v>23</v>
      </c>
      <c r="D103" s="47" t="s">
        <v>15</v>
      </c>
      <c r="E103" s="47" t="s">
        <v>202</v>
      </c>
      <c r="F103" s="37">
        <f>ведомств!F578</f>
        <v>25903.1</v>
      </c>
      <c r="G103" s="37">
        <f>ведомств!G578</f>
        <v>0</v>
      </c>
      <c r="H103" s="37">
        <f>ведомств!H578</f>
        <v>0</v>
      </c>
      <c r="I103" s="37">
        <f>ведомств!I578</f>
        <v>0</v>
      </c>
      <c r="J103" s="37">
        <f>ведомств!J578</f>
        <v>25903.1</v>
      </c>
    </row>
    <row r="104" spans="1:10" s="36" customFormat="1" ht="44.25" customHeight="1">
      <c r="A104" s="31" t="s">
        <v>782</v>
      </c>
      <c r="B104" s="47" t="s">
        <v>431</v>
      </c>
      <c r="C104" s="47" t="s">
        <v>30</v>
      </c>
      <c r="D104" s="47" t="s">
        <v>15</v>
      </c>
      <c r="E104" s="47" t="s">
        <v>202</v>
      </c>
      <c r="F104" s="37">
        <f>ведомств!F580</f>
        <v>7.345000000000001</v>
      </c>
      <c r="G104" s="37">
        <f>ведомств!G580</f>
        <v>0</v>
      </c>
      <c r="H104" s="37">
        <f>ведомств!H580</f>
        <v>0</v>
      </c>
      <c r="I104" s="37">
        <f>ведомств!I580</f>
        <v>0</v>
      </c>
      <c r="J104" s="37">
        <f>ведомств!J580</f>
        <v>7.345000000000001</v>
      </c>
    </row>
    <row r="105" spans="1:10" s="36" customFormat="1" ht="44.25" customHeight="1">
      <c r="A105" s="31" t="s">
        <v>575</v>
      </c>
      <c r="B105" s="47" t="s">
        <v>431</v>
      </c>
      <c r="C105" s="47" t="s">
        <v>23</v>
      </c>
      <c r="D105" s="47" t="s">
        <v>15</v>
      </c>
      <c r="E105" s="47" t="s">
        <v>202</v>
      </c>
      <c r="F105" s="37">
        <f>ведомств!F581</f>
        <v>407.955</v>
      </c>
      <c r="G105" s="37">
        <f>ведомств!G581</f>
        <v>0</v>
      </c>
      <c r="H105" s="37">
        <f>ведомств!H581</f>
        <v>0</v>
      </c>
      <c r="I105" s="37">
        <f>ведомств!I581</f>
        <v>-1.6</v>
      </c>
      <c r="J105" s="37">
        <f>ведомств!J581</f>
        <v>406.35499999999996</v>
      </c>
    </row>
    <row r="106" spans="1:10" s="36" customFormat="1" ht="44.25" customHeight="1">
      <c r="A106" s="31" t="s">
        <v>783</v>
      </c>
      <c r="B106" s="47" t="s">
        <v>432</v>
      </c>
      <c r="C106" s="47" t="s">
        <v>30</v>
      </c>
      <c r="D106" s="47" t="s">
        <v>15</v>
      </c>
      <c r="E106" s="47" t="s">
        <v>202</v>
      </c>
      <c r="F106" s="37">
        <f>ведомств!F583</f>
        <v>335</v>
      </c>
      <c r="G106" s="37">
        <f>ведомств!G583</f>
        <v>0</v>
      </c>
      <c r="H106" s="37">
        <f>ведомств!H583</f>
        <v>0</v>
      </c>
      <c r="I106" s="37">
        <f>ведомств!I583</f>
        <v>0</v>
      </c>
      <c r="J106" s="37">
        <f>ведомств!J583</f>
        <v>335</v>
      </c>
    </row>
    <row r="107" spans="1:10" s="36" customFormat="1" ht="34.5" customHeight="1">
      <c r="A107" s="31" t="s">
        <v>230</v>
      </c>
      <c r="B107" s="47" t="s">
        <v>432</v>
      </c>
      <c r="C107" s="47" t="s">
        <v>23</v>
      </c>
      <c r="D107" s="47" t="s">
        <v>15</v>
      </c>
      <c r="E107" s="47" t="s">
        <v>202</v>
      </c>
      <c r="F107" s="37">
        <f>ведомств!F584</f>
        <v>26024.7</v>
      </c>
      <c r="G107" s="37">
        <f>ведомств!G584</f>
        <v>0</v>
      </c>
      <c r="H107" s="37">
        <f>ведомств!H584</f>
        <v>0</v>
      </c>
      <c r="I107" s="37">
        <f>ведомств!I584</f>
        <v>0</v>
      </c>
      <c r="J107" s="37">
        <f>ведомств!J584</f>
        <v>26024.7</v>
      </c>
    </row>
    <row r="108" spans="1:10" s="36" customFormat="1" ht="93" customHeight="1">
      <c r="A108" s="31" t="s">
        <v>784</v>
      </c>
      <c r="B108" s="47" t="s">
        <v>433</v>
      </c>
      <c r="C108" s="47" t="s">
        <v>30</v>
      </c>
      <c r="D108" s="47" t="s">
        <v>15</v>
      </c>
      <c r="E108" s="47" t="s">
        <v>202</v>
      </c>
      <c r="F108" s="37">
        <f>ведомств!F586</f>
        <v>0.1</v>
      </c>
      <c r="G108" s="37">
        <f>ведомств!G586</f>
        <v>0</v>
      </c>
      <c r="H108" s="37">
        <f>ведомств!H586</f>
        <v>0</v>
      </c>
      <c r="I108" s="37">
        <f>ведомств!I586</f>
        <v>0</v>
      </c>
      <c r="J108" s="37">
        <f>ведомств!J586</f>
        <v>0.1</v>
      </c>
    </row>
    <row r="109" spans="1:10" s="36" customFormat="1" ht="92.25" customHeight="1">
      <c r="A109" s="31" t="s">
        <v>78</v>
      </c>
      <c r="B109" s="47" t="s">
        <v>433</v>
      </c>
      <c r="C109" s="47" t="s">
        <v>23</v>
      </c>
      <c r="D109" s="47" t="s">
        <v>15</v>
      </c>
      <c r="E109" s="47" t="s">
        <v>202</v>
      </c>
      <c r="F109" s="37">
        <f>ведомств!F587</f>
        <v>15.700000000000001</v>
      </c>
      <c r="G109" s="37">
        <f>ведомств!G587</f>
        <v>0</v>
      </c>
      <c r="H109" s="37">
        <f>ведомств!H587</f>
        <v>0</v>
      </c>
      <c r="I109" s="37">
        <f>ведомств!I587</f>
        <v>0</v>
      </c>
      <c r="J109" s="37">
        <f>ведомств!J587</f>
        <v>15.700000000000001</v>
      </c>
    </row>
    <row r="110" spans="1:10" s="36" customFormat="1" ht="70.5" customHeight="1">
      <c r="A110" s="32" t="s">
        <v>718</v>
      </c>
      <c r="B110" s="47" t="s">
        <v>434</v>
      </c>
      <c r="C110" s="47" t="s">
        <v>26</v>
      </c>
      <c r="D110" s="47" t="s">
        <v>206</v>
      </c>
      <c r="E110" s="47" t="s">
        <v>6</v>
      </c>
      <c r="F110" s="37">
        <f>ведомств!F221</f>
        <v>1850.9070000000002</v>
      </c>
      <c r="G110" s="37">
        <f>ведомств!G221</f>
        <v>0</v>
      </c>
      <c r="H110" s="37">
        <f>ведомств!H221</f>
        <v>0</v>
      </c>
      <c r="I110" s="37">
        <f>ведомств!I221</f>
        <v>0</v>
      </c>
      <c r="J110" s="37">
        <f>ведомств!J221</f>
        <v>1850.9070000000002</v>
      </c>
    </row>
    <row r="111" spans="1:10" s="36" customFormat="1" ht="70.5" customHeight="1">
      <c r="A111" s="32" t="s">
        <v>718</v>
      </c>
      <c r="B111" s="47" t="s">
        <v>434</v>
      </c>
      <c r="C111" s="47" t="s">
        <v>26</v>
      </c>
      <c r="D111" s="47" t="s">
        <v>206</v>
      </c>
      <c r="E111" s="47" t="s">
        <v>201</v>
      </c>
      <c r="F111" s="37">
        <f>ведомств!F268</f>
        <v>7954.908</v>
      </c>
      <c r="G111" s="37">
        <f>ведомств!G268</f>
        <v>0</v>
      </c>
      <c r="H111" s="37">
        <f>ведомств!H268</f>
        <v>0</v>
      </c>
      <c r="I111" s="37">
        <f>ведомств!I268</f>
        <v>0</v>
      </c>
      <c r="J111" s="37">
        <f>ведомств!J268</f>
        <v>7954.908</v>
      </c>
    </row>
    <row r="112" spans="1:10" s="36" customFormat="1" ht="69.75" customHeight="1">
      <c r="A112" s="32" t="s">
        <v>718</v>
      </c>
      <c r="B112" s="47" t="s">
        <v>434</v>
      </c>
      <c r="C112" s="47" t="s">
        <v>26</v>
      </c>
      <c r="D112" s="47" t="s">
        <v>206</v>
      </c>
      <c r="E112" s="47" t="s">
        <v>202</v>
      </c>
      <c r="F112" s="37">
        <f>ведомств!F17+ведомств!F344</f>
        <v>805.597</v>
      </c>
      <c r="G112" s="37">
        <f>ведомств!G17+ведомств!G344</f>
        <v>0</v>
      </c>
      <c r="H112" s="37">
        <f>ведомств!H17+ведомств!H344</f>
        <v>0</v>
      </c>
      <c r="I112" s="37">
        <f>ведомств!I17+ведомств!I344</f>
        <v>0</v>
      </c>
      <c r="J112" s="37">
        <f>ведомств!J17+ведомств!J344</f>
        <v>805.597</v>
      </c>
    </row>
    <row r="113" spans="1:10" s="36" customFormat="1" ht="69.75" customHeight="1">
      <c r="A113" s="32" t="s">
        <v>718</v>
      </c>
      <c r="B113" s="47" t="s">
        <v>434</v>
      </c>
      <c r="C113" s="47" t="s">
        <v>26</v>
      </c>
      <c r="D113" s="47" t="s">
        <v>207</v>
      </c>
      <c r="E113" s="47" t="s">
        <v>6</v>
      </c>
      <c r="F113" s="37">
        <f>ведомств!F36</f>
        <v>615.7909999999999</v>
      </c>
      <c r="G113" s="37">
        <f>ведомств!G36</f>
        <v>0</v>
      </c>
      <c r="H113" s="37">
        <f>ведомств!H36</f>
        <v>0</v>
      </c>
      <c r="I113" s="37">
        <f>ведомств!I36</f>
        <v>0</v>
      </c>
      <c r="J113" s="37">
        <f>ведомств!J36</f>
        <v>615.7909999999999</v>
      </c>
    </row>
    <row r="114" spans="1:10" s="36" customFormat="1" ht="69.75" customHeight="1">
      <c r="A114" s="32" t="s">
        <v>718</v>
      </c>
      <c r="B114" s="47" t="s">
        <v>434</v>
      </c>
      <c r="C114" s="47" t="s">
        <v>26</v>
      </c>
      <c r="D114" s="47" t="s">
        <v>15</v>
      </c>
      <c r="E114" s="47" t="s">
        <v>201</v>
      </c>
      <c r="F114" s="37">
        <f>ведомств!F548</f>
        <v>800</v>
      </c>
      <c r="G114" s="37">
        <f>ведомств!G548</f>
        <v>0</v>
      </c>
      <c r="H114" s="37">
        <f>ведомств!H548</f>
        <v>0</v>
      </c>
      <c r="I114" s="37">
        <f>ведомств!I548</f>
        <v>0</v>
      </c>
      <c r="J114" s="37">
        <f>ведомств!J548</f>
        <v>800</v>
      </c>
    </row>
    <row r="115" spans="1:10" s="36" customFormat="1" ht="46.5" customHeight="1">
      <c r="A115" s="32" t="s">
        <v>785</v>
      </c>
      <c r="B115" s="47" t="s">
        <v>434</v>
      </c>
      <c r="C115" s="47" t="s">
        <v>30</v>
      </c>
      <c r="D115" s="47" t="s">
        <v>15</v>
      </c>
      <c r="E115" s="47" t="s">
        <v>202</v>
      </c>
      <c r="F115" s="37">
        <f>ведомств!F589</f>
        <v>250</v>
      </c>
      <c r="G115" s="37">
        <f>ведомств!G589</f>
        <v>0</v>
      </c>
      <c r="H115" s="37">
        <f>ведомств!H589</f>
        <v>0</v>
      </c>
      <c r="I115" s="37">
        <f>ведомств!I589</f>
        <v>0</v>
      </c>
      <c r="J115" s="37">
        <f>ведомств!J589</f>
        <v>250</v>
      </c>
    </row>
    <row r="116" spans="1:10" s="36" customFormat="1" ht="48.75" customHeight="1">
      <c r="A116" s="32" t="s">
        <v>79</v>
      </c>
      <c r="B116" s="47" t="s">
        <v>434</v>
      </c>
      <c r="C116" s="47" t="s">
        <v>23</v>
      </c>
      <c r="D116" s="47" t="s">
        <v>15</v>
      </c>
      <c r="E116" s="47" t="s">
        <v>202</v>
      </c>
      <c r="F116" s="37">
        <f>ведомств!F590</f>
        <v>29761.456</v>
      </c>
      <c r="G116" s="37">
        <f>ведомств!G590</f>
        <v>0</v>
      </c>
      <c r="H116" s="37">
        <f>ведомств!H590</f>
        <v>0</v>
      </c>
      <c r="I116" s="37">
        <f>ведомств!I590</f>
        <v>0</v>
      </c>
      <c r="J116" s="37">
        <f>ведомств!J590</f>
        <v>29761.456</v>
      </c>
    </row>
    <row r="117" spans="1:10" s="36" customFormat="1" ht="70.5" customHeight="1">
      <c r="A117" s="32" t="s">
        <v>718</v>
      </c>
      <c r="B117" s="47" t="s">
        <v>434</v>
      </c>
      <c r="C117" s="47" t="s">
        <v>26</v>
      </c>
      <c r="D117" s="47" t="s">
        <v>15</v>
      </c>
      <c r="E117" s="47" t="s">
        <v>203</v>
      </c>
      <c r="F117" s="37">
        <f>ведомств!F622</f>
        <v>800</v>
      </c>
      <c r="G117" s="37">
        <f>ведомств!G622</f>
        <v>0</v>
      </c>
      <c r="H117" s="37">
        <f>ведомств!H622</f>
        <v>0</v>
      </c>
      <c r="I117" s="37">
        <f>ведомств!I622</f>
        <v>0</v>
      </c>
      <c r="J117" s="37">
        <f>ведомств!J622</f>
        <v>800</v>
      </c>
    </row>
    <row r="118" spans="1:10" s="36" customFormat="1" ht="69.75" customHeight="1">
      <c r="A118" s="32" t="s">
        <v>718</v>
      </c>
      <c r="B118" s="47" t="s">
        <v>434</v>
      </c>
      <c r="C118" s="47" t="s">
        <v>26</v>
      </c>
      <c r="D118" s="47" t="s">
        <v>16</v>
      </c>
      <c r="E118" s="47" t="s">
        <v>6</v>
      </c>
      <c r="F118" s="37">
        <f>ведомств!F88</f>
        <v>48.416</v>
      </c>
      <c r="G118" s="37">
        <f>ведомств!G88</f>
        <v>0</v>
      </c>
      <c r="H118" s="37">
        <f>ведомств!H88</f>
        <v>0</v>
      </c>
      <c r="I118" s="37">
        <f>ведомств!I88</f>
        <v>0</v>
      </c>
      <c r="J118" s="37">
        <f>ведомств!J88</f>
        <v>48.416</v>
      </c>
    </row>
    <row r="119" spans="1:10" s="36" customFormat="1" ht="69.75" customHeight="1">
      <c r="A119" s="32" t="s">
        <v>718</v>
      </c>
      <c r="B119" s="47" t="s">
        <v>434</v>
      </c>
      <c r="C119" s="47" t="s">
        <v>26</v>
      </c>
      <c r="D119" s="47" t="s">
        <v>16</v>
      </c>
      <c r="E119" s="47" t="s">
        <v>201</v>
      </c>
      <c r="F119" s="37">
        <f>ведомств!F102</f>
        <v>37.825</v>
      </c>
      <c r="G119" s="37">
        <f>ведомств!G102</f>
        <v>0</v>
      </c>
      <c r="H119" s="37">
        <f>ведомств!H102</f>
        <v>0</v>
      </c>
      <c r="I119" s="37">
        <f>ведомств!I102</f>
        <v>0</v>
      </c>
      <c r="J119" s="37">
        <f>ведомств!J102</f>
        <v>37.825</v>
      </c>
    </row>
    <row r="120" spans="1:10" s="36" customFormat="1" ht="69.75" customHeight="1">
      <c r="A120" s="31" t="s">
        <v>786</v>
      </c>
      <c r="B120" s="47" t="s">
        <v>435</v>
      </c>
      <c r="C120" s="47" t="s">
        <v>30</v>
      </c>
      <c r="D120" s="47" t="s">
        <v>15</v>
      </c>
      <c r="E120" s="47" t="s">
        <v>202</v>
      </c>
      <c r="F120" s="37">
        <f>ведомств!F592</f>
        <v>10</v>
      </c>
      <c r="G120" s="37">
        <f>ведомств!G592</f>
        <v>0</v>
      </c>
      <c r="H120" s="37">
        <f>ведомств!H592</f>
        <v>0</v>
      </c>
      <c r="I120" s="37">
        <f>ведомств!I592</f>
        <v>0</v>
      </c>
      <c r="J120" s="37">
        <f>ведомств!J592</f>
        <v>10</v>
      </c>
    </row>
    <row r="121" spans="1:10" s="36" customFormat="1" ht="60" customHeight="1">
      <c r="A121" s="31" t="s">
        <v>80</v>
      </c>
      <c r="B121" s="47" t="s">
        <v>435</v>
      </c>
      <c r="C121" s="47" t="s">
        <v>23</v>
      </c>
      <c r="D121" s="47" t="s">
        <v>15</v>
      </c>
      <c r="E121" s="47" t="s">
        <v>202</v>
      </c>
      <c r="F121" s="37">
        <f>ведомств!F593</f>
        <v>467.3</v>
      </c>
      <c r="G121" s="37">
        <f>ведомств!G593</f>
        <v>0</v>
      </c>
      <c r="H121" s="37">
        <f>ведомств!H593</f>
        <v>0</v>
      </c>
      <c r="I121" s="37">
        <f>ведомств!I593</f>
        <v>0</v>
      </c>
      <c r="J121" s="37">
        <f>ведомств!J593</f>
        <v>467.3</v>
      </c>
    </row>
    <row r="122" spans="1:10" s="36" customFormat="1" ht="37.5" customHeight="1">
      <c r="A122" s="98" t="s">
        <v>438</v>
      </c>
      <c r="B122" s="47" t="s">
        <v>436</v>
      </c>
      <c r="C122" s="47" t="s">
        <v>23</v>
      </c>
      <c r="D122" s="47" t="s">
        <v>15</v>
      </c>
      <c r="E122" s="47" t="s">
        <v>202</v>
      </c>
      <c r="F122" s="37">
        <f>ведомств!F595</f>
        <v>1.7</v>
      </c>
      <c r="G122" s="37">
        <f>ведомств!G595</f>
        <v>0</v>
      </c>
      <c r="H122" s="37">
        <f>ведомств!H595</f>
        <v>0</v>
      </c>
      <c r="I122" s="37">
        <f>ведомств!I595</f>
        <v>0</v>
      </c>
      <c r="J122" s="37">
        <f>ведомств!J595</f>
        <v>1.7</v>
      </c>
    </row>
    <row r="123" spans="1:10" s="36" customFormat="1" ht="81.75" customHeight="1">
      <c r="A123" s="32" t="s">
        <v>787</v>
      </c>
      <c r="B123" s="47" t="s">
        <v>439</v>
      </c>
      <c r="C123" s="47" t="s">
        <v>30</v>
      </c>
      <c r="D123" s="47" t="s">
        <v>15</v>
      </c>
      <c r="E123" s="47" t="s">
        <v>202</v>
      </c>
      <c r="F123" s="37">
        <f>ведомств!F597</f>
        <v>33</v>
      </c>
      <c r="G123" s="37">
        <f>ведомств!G597</f>
        <v>0</v>
      </c>
      <c r="H123" s="37">
        <f>ведомств!H597</f>
        <v>0</v>
      </c>
      <c r="I123" s="37">
        <f>ведомств!I597</f>
        <v>0</v>
      </c>
      <c r="J123" s="37">
        <f>ведомств!J597</f>
        <v>33</v>
      </c>
    </row>
    <row r="124" spans="1:10" s="36" customFormat="1" ht="79.5" customHeight="1">
      <c r="A124" s="32" t="s">
        <v>441</v>
      </c>
      <c r="B124" s="47" t="s">
        <v>439</v>
      </c>
      <c r="C124" s="47" t="s">
        <v>23</v>
      </c>
      <c r="D124" s="47" t="s">
        <v>15</v>
      </c>
      <c r="E124" s="47" t="s">
        <v>202</v>
      </c>
      <c r="F124" s="37">
        <f>ведомств!F598</f>
        <v>1612.5</v>
      </c>
      <c r="G124" s="37">
        <f>ведомств!G598</f>
        <v>0</v>
      </c>
      <c r="H124" s="37">
        <f>ведомств!H598</f>
        <v>0</v>
      </c>
      <c r="I124" s="37">
        <f>ведомств!I598</f>
        <v>0</v>
      </c>
      <c r="J124" s="37">
        <f>ведомств!J598</f>
        <v>1612.5</v>
      </c>
    </row>
    <row r="125" spans="1:10" s="99" customFormat="1" ht="36" customHeight="1">
      <c r="A125" s="35" t="s">
        <v>319</v>
      </c>
      <c r="B125" s="48" t="s">
        <v>318</v>
      </c>
      <c r="C125" s="48"/>
      <c r="D125" s="48"/>
      <c r="E125" s="48"/>
      <c r="F125" s="42">
        <f>SUM(F126:F129)</f>
        <v>45564.399999999994</v>
      </c>
      <c r="G125" s="42">
        <f>SUM(G126:G129)</f>
        <v>0</v>
      </c>
      <c r="H125" s="42">
        <f>SUM(H126:H129)</f>
        <v>0</v>
      </c>
      <c r="I125" s="42">
        <f>SUM(I126:I129)</f>
        <v>0</v>
      </c>
      <c r="J125" s="42">
        <f>SUM(J126:J129)</f>
        <v>45564.399999999994</v>
      </c>
    </row>
    <row r="126" spans="1:10" s="99" customFormat="1" ht="42.75" customHeight="1">
      <c r="A126" s="31" t="s">
        <v>417</v>
      </c>
      <c r="B126" s="47" t="s">
        <v>416</v>
      </c>
      <c r="C126" s="47" t="s">
        <v>29</v>
      </c>
      <c r="D126" s="47" t="s">
        <v>15</v>
      </c>
      <c r="E126" s="47" t="s">
        <v>201</v>
      </c>
      <c r="F126" s="37">
        <f>ведомств!F550</f>
        <v>37631.299999999996</v>
      </c>
      <c r="G126" s="37">
        <f>ведомств!G550</f>
        <v>0</v>
      </c>
      <c r="H126" s="37">
        <f>ведомств!H550</f>
        <v>0</v>
      </c>
      <c r="I126" s="37">
        <f>ведомств!I550</f>
        <v>0</v>
      </c>
      <c r="J126" s="37">
        <f>ведомств!J550</f>
        <v>37631.299999999996</v>
      </c>
    </row>
    <row r="127" spans="1:10" s="99" customFormat="1" ht="69" customHeight="1">
      <c r="A127" s="31" t="s">
        <v>87</v>
      </c>
      <c r="B127" s="47" t="s">
        <v>450</v>
      </c>
      <c r="C127" s="47" t="s">
        <v>26</v>
      </c>
      <c r="D127" s="47" t="s">
        <v>15</v>
      </c>
      <c r="E127" s="47" t="s">
        <v>205</v>
      </c>
      <c r="F127" s="37">
        <f>ведомств!F638</f>
        <v>6782.400000000001</v>
      </c>
      <c r="G127" s="37">
        <f>ведомств!G638</f>
        <v>0</v>
      </c>
      <c r="H127" s="37">
        <f>ведомств!H638</f>
        <v>0</v>
      </c>
      <c r="I127" s="37">
        <f>ведомств!I638</f>
        <v>0</v>
      </c>
      <c r="J127" s="37">
        <f>ведомств!J638</f>
        <v>6782.400000000001</v>
      </c>
    </row>
    <row r="128" spans="1:10" s="99" customFormat="1" ht="35.25" customHeight="1">
      <c r="A128" s="31" t="s">
        <v>577</v>
      </c>
      <c r="B128" s="47" t="s">
        <v>450</v>
      </c>
      <c r="C128" s="47" t="s">
        <v>30</v>
      </c>
      <c r="D128" s="47" t="s">
        <v>15</v>
      </c>
      <c r="E128" s="47" t="s">
        <v>205</v>
      </c>
      <c r="F128" s="37">
        <f>ведомств!F639</f>
        <v>1130.7</v>
      </c>
      <c r="G128" s="37">
        <f>ведомств!G639</f>
        <v>0</v>
      </c>
      <c r="H128" s="37">
        <f>ведомств!H639</f>
        <v>0</v>
      </c>
      <c r="I128" s="37">
        <f>ведомств!I639</f>
        <v>0</v>
      </c>
      <c r="J128" s="37">
        <f>ведомств!J639</f>
        <v>1130.7</v>
      </c>
    </row>
    <row r="129" spans="1:10" s="99" customFormat="1" ht="35.25" customHeight="1">
      <c r="A129" s="31" t="s">
        <v>578</v>
      </c>
      <c r="B129" s="47" t="s">
        <v>450</v>
      </c>
      <c r="C129" s="47" t="s">
        <v>21</v>
      </c>
      <c r="D129" s="47" t="s">
        <v>15</v>
      </c>
      <c r="E129" s="47" t="s">
        <v>205</v>
      </c>
      <c r="F129" s="37">
        <f>ведомств!F640</f>
        <v>20</v>
      </c>
      <c r="G129" s="37">
        <f>ведомств!G640</f>
        <v>0</v>
      </c>
      <c r="H129" s="37">
        <f>ведомств!H640</f>
        <v>0</v>
      </c>
      <c r="I129" s="37">
        <f>ведомств!I640</f>
        <v>0</v>
      </c>
      <c r="J129" s="37">
        <f>ведомств!J640</f>
        <v>20</v>
      </c>
    </row>
    <row r="130" spans="1:10" s="100" customFormat="1" ht="23.25" customHeight="1">
      <c r="A130" s="121" t="s">
        <v>846</v>
      </c>
      <c r="B130" s="3" t="s">
        <v>845</v>
      </c>
      <c r="C130" s="3"/>
      <c r="D130" s="3"/>
      <c r="E130" s="3"/>
      <c r="F130" s="41">
        <f>F131</f>
        <v>1192.48</v>
      </c>
      <c r="G130" s="41">
        <f>G131</f>
        <v>0</v>
      </c>
      <c r="H130" s="41">
        <f>H131</f>
        <v>0</v>
      </c>
      <c r="I130" s="41">
        <f>I131</f>
        <v>0</v>
      </c>
      <c r="J130" s="41">
        <f>J131</f>
        <v>1192.48</v>
      </c>
    </row>
    <row r="131" spans="1:10" s="100" customFormat="1" ht="33.75" customHeight="1">
      <c r="A131" s="11" t="s">
        <v>844</v>
      </c>
      <c r="B131" s="47" t="s">
        <v>843</v>
      </c>
      <c r="C131" s="47" t="s">
        <v>30</v>
      </c>
      <c r="D131" s="47" t="s">
        <v>205</v>
      </c>
      <c r="E131" s="47" t="s">
        <v>204</v>
      </c>
      <c r="F131" s="37">
        <f>ведомств!F716</f>
        <v>1192.48</v>
      </c>
      <c r="G131" s="37">
        <f>ведомств!G716</f>
        <v>0</v>
      </c>
      <c r="H131" s="37">
        <f>ведомств!H716</f>
        <v>0</v>
      </c>
      <c r="I131" s="37">
        <f>ведомств!I716</f>
        <v>0</v>
      </c>
      <c r="J131" s="37">
        <f>ведомств!J716</f>
        <v>1192.48</v>
      </c>
    </row>
    <row r="132" spans="1:10" s="100" customFormat="1" ht="36" customHeight="1">
      <c r="A132" s="33" t="s">
        <v>386</v>
      </c>
      <c r="B132" s="3" t="s">
        <v>387</v>
      </c>
      <c r="C132" s="3"/>
      <c r="D132" s="3"/>
      <c r="E132" s="3"/>
      <c r="F132" s="41">
        <f>F133</f>
        <v>8446.526</v>
      </c>
      <c r="G132" s="41">
        <f aca="true" t="shared" si="1" ref="G132:J133">G133</f>
        <v>0</v>
      </c>
      <c r="H132" s="41">
        <f t="shared" si="1"/>
        <v>0</v>
      </c>
      <c r="I132" s="41">
        <f t="shared" si="1"/>
        <v>0</v>
      </c>
      <c r="J132" s="41">
        <f t="shared" si="1"/>
        <v>8446.526</v>
      </c>
    </row>
    <row r="133" spans="1:10" s="100" customFormat="1" ht="36.75" customHeight="1">
      <c r="A133" s="31" t="s">
        <v>306</v>
      </c>
      <c r="B133" s="47" t="s">
        <v>388</v>
      </c>
      <c r="C133" s="3"/>
      <c r="D133" s="3"/>
      <c r="E133" s="3"/>
      <c r="F133" s="37">
        <f>F134</f>
        <v>8446.526</v>
      </c>
      <c r="G133" s="37">
        <f t="shared" si="1"/>
        <v>0</v>
      </c>
      <c r="H133" s="37">
        <f t="shared" si="1"/>
        <v>0</v>
      </c>
      <c r="I133" s="37">
        <f t="shared" si="1"/>
        <v>0</v>
      </c>
      <c r="J133" s="37">
        <f t="shared" si="1"/>
        <v>8446.526</v>
      </c>
    </row>
    <row r="134" spans="1:10" s="97" customFormat="1" ht="34.5" customHeight="1">
      <c r="A134" s="31" t="s">
        <v>407</v>
      </c>
      <c r="B134" s="47" t="s">
        <v>406</v>
      </c>
      <c r="C134" s="47" t="s">
        <v>30</v>
      </c>
      <c r="D134" s="47" t="s">
        <v>204</v>
      </c>
      <c r="E134" s="47" t="s">
        <v>202</v>
      </c>
      <c r="F134" s="37">
        <f>ведомств!F163</f>
        <v>8446.526</v>
      </c>
      <c r="G134" s="37">
        <f>ведомств!G163</f>
        <v>0</v>
      </c>
      <c r="H134" s="37">
        <f>ведомств!H163</f>
        <v>0</v>
      </c>
      <c r="I134" s="37">
        <f>ведомств!I163</f>
        <v>0</v>
      </c>
      <c r="J134" s="37">
        <f>ведомств!J163</f>
        <v>8446.526</v>
      </c>
    </row>
    <row r="135" spans="1:10" s="97" customFormat="1" ht="34.5" customHeight="1">
      <c r="A135" s="33" t="s">
        <v>532</v>
      </c>
      <c r="B135" s="3" t="s">
        <v>533</v>
      </c>
      <c r="C135" s="3"/>
      <c r="D135" s="3"/>
      <c r="E135" s="3"/>
      <c r="F135" s="41">
        <f>F136</f>
        <v>1631.6</v>
      </c>
      <c r="G135" s="41">
        <f>G136</f>
        <v>0</v>
      </c>
      <c r="H135" s="41">
        <f>H136</f>
        <v>0</v>
      </c>
      <c r="I135" s="41">
        <f>I136</f>
        <v>0</v>
      </c>
      <c r="J135" s="41">
        <f>J136</f>
        <v>1631.6</v>
      </c>
    </row>
    <row r="136" spans="1:10" s="97" customFormat="1" ht="34.5" customHeight="1">
      <c r="A136" s="31" t="s">
        <v>531</v>
      </c>
      <c r="B136" s="47" t="s">
        <v>529</v>
      </c>
      <c r="C136" s="47" t="s">
        <v>280</v>
      </c>
      <c r="D136" s="47" t="s">
        <v>201</v>
      </c>
      <c r="E136" s="47" t="s">
        <v>202</v>
      </c>
      <c r="F136" s="37">
        <f>ведомств!F513</f>
        <v>1631.6</v>
      </c>
      <c r="G136" s="37">
        <f>ведомств!G513</f>
        <v>0</v>
      </c>
      <c r="H136" s="37">
        <f>ведомств!H513</f>
        <v>0</v>
      </c>
      <c r="I136" s="37">
        <f>ведомств!I513</f>
        <v>0</v>
      </c>
      <c r="J136" s="37">
        <f>ведомств!J513</f>
        <v>1631.6</v>
      </c>
    </row>
    <row r="137" spans="1:10" s="97" customFormat="1" ht="24.75" customHeight="1">
      <c r="A137" s="33" t="s">
        <v>685</v>
      </c>
      <c r="B137" s="3" t="s">
        <v>686</v>
      </c>
      <c r="C137" s="3"/>
      <c r="D137" s="3"/>
      <c r="E137" s="3"/>
      <c r="F137" s="41">
        <f>F139+F138</f>
        <v>843.8000000000001</v>
      </c>
      <c r="G137" s="41">
        <f>G139+G138</f>
        <v>0</v>
      </c>
      <c r="H137" s="41">
        <f>H139+H138</f>
        <v>0</v>
      </c>
      <c r="I137" s="41">
        <f>I139+I138</f>
        <v>0</v>
      </c>
      <c r="J137" s="41">
        <f>J139+J138</f>
        <v>843.8000000000001</v>
      </c>
    </row>
    <row r="138" spans="1:10" s="97" customFormat="1" ht="45.75" customHeight="1">
      <c r="A138" s="31" t="s">
        <v>405</v>
      </c>
      <c r="B138" s="47" t="s">
        <v>770</v>
      </c>
      <c r="C138" s="47" t="s">
        <v>30</v>
      </c>
      <c r="D138" s="47" t="s">
        <v>203</v>
      </c>
      <c r="E138" s="47" t="s">
        <v>204</v>
      </c>
      <c r="F138" s="37">
        <f>ведомств!F706</f>
        <v>238.1</v>
      </c>
      <c r="G138" s="37">
        <f>ведомств!G706</f>
        <v>0</v>
      </c>
      <c r="H138" s="37">
        <f>ведомств!H706</f>
        <v>0</v>
      </c>
      <c r="I138" s="37">
        <f>ведомств!I706</f>
        <v>0</v>
      </c>
      <c r="J138" s="37">
        <f>ведомств!J706</f>
        <v>238.1</v>
      </c>
    </row>
    <row r="139" spans="1:10" s="97" customFormat="1" ht="57" customHeight="1">
      <c r="A139" s="31" t="s">
        <v>687</v>
      </c>
      <c r="B139" s="47" t="s">
        <v>684</v>
      </c>
      <c r="C139" s="47" t="s">
        <v>30</v>
      </c>
      <c r="D139" s="47" t="s">
        <v>203</v>
      </c>
      <c r="E139" s="47" t="s">
        <v>204</v>
      </c>
      <c r="F139" s="37">
        <f>ведомств!F139</f>
        <v>605.7</v>
      </c>
      <c r="G139" s="37">
        <f>ведомств!G139</f>
        <v>0</v>
      </c>
      <c r="H139" s="37">
        <f>ведомств!H139</f>
        <v>0</v>
      </c>
      <c r="I139" s="37">
        <f>ведомств!I139</f>
        <v>0</v>
      </c>
      <c r="J139" s="37">
        <f>ведомств!J139</f>
        <v>605.7</v>
      </c>
    </row>
    <row r="140" spans="1:10" s="100" customFormat="1" ht="23.25" customHeight="1">
      <c r="A140" s="129" t="s">
        <v>767</v>
      </c>
      <c r="B140" s="3" t="s">
        <v>766</v>
      </c>
      <c r="C140" s="3"/>
      <c r="D140" s="3"/>
      <c r="E140" s="3"/>
      <c r="F140" s="41">
        <f>F141+F142</f>
        <v>370.8</v>
      </c>
      <c r="G140" s="41">
        <f>G141+G142</f>
        <v>0</v>
      </c>
      <c r="H140" s="41">
        <f>H141+H142</f>
        <v>0</v>
      </c>
      <c r="I140" s="41">
        <f>I141+I142</f>
        <v>0</v>
      </c>
      <c r="J140" s="41">
        <f>J141+J142</f>
        <v>370.8</v>
      </c>
    </row>
    <row r="141" spans="1:10" s="97" customFormat="1" ht="57" customHeight="1">
      <c r="A141" s="31" t="s">
        <v>769</v>
      </c>
      <c r="B141" s="127" t="s">
        <v>765</v>
      </c>
      <c r="C141" s="47" t="s">
        <v>26</v>
      </c>
      <c r="D141" s="47" t="s">
        <v>203</v>
      </c>
      <c r="E141" s="47" t="s">
        <v>6</v>
      </c>
      <c r="F141" s="37">
        <f>ведомств!F478</f>
        <v>311.8</v>
      </c>
      <c r="G141" s="37">
        <f>ведомств!G478</f>
        <v>0</v>
      </c>
      <c r="H141" s="37">
        <f>ведомств!H478</f>
        <v>0</v>
      </c>
      <c r="I141" s="37">
        <f>ведомств!I478</f>
        <v>0</v>
      </c>
      <c r="J141" s="37">
        <f>ведомств!J478</f>
        <v>311.8</v>
      </c>
    </row>
    <row r="142" spans="1:10" s="97" customFormat="1" ht="33.75" customHeight="1">
      <c r="A142" s="31" t="s">
        <v>768</v>
      </c>
      <c r="B142" s="135" t="s">
        <v>765</v>
      </c>
      <c r="C142" s="47" t="s">
        <v>30</v>
      </c>
      <c r="D142" s="47" t="s">
        <v>203</v>
      </c>
      <c r="E142" s="47" t="s">
        <v>6</v>
      </c>
      <c r="F142" s="37">
        <f>ведомств!F479</f>
        <v>59</v>
      </c>
      <c r="G142" s="37">
        <f>ведомств!G479</f>
        <v>0</v>
      </c>
      <c r="H142" s="37">
        <f>ведомств!H479</f>
        <v>0</v>
      </c>
      <c r="I142" s="37">
        <f>ведомств!I479</f>
        <v>0</v>
      </c>
      <c r="J142" s="37">
        <f>ведомств!J479</f>
        <v>59</v>
      </c>
    </row>
    <row r="143" spans="1:10" s="100" customFormat="1" ht="24" customHeight="1">
      <c r="A143" s="33" t="s">
        <v>720</v>
      </c>
      <c r="B143" s="3" t="s">
        <v>721</v>
      </c>
      <c r="C143" s="3"/>
      <c r="D143" s="3"/>
      <c r="E143" s="3"/>
      <c r="F143" s="41">
        <f>F144+F145</f>
        <v>3591.5</v>
      </c>
      <c r="G143" s="41">
        <f>G144+G145</f>
        <v>0</v>
      </c>
      <c r="H143" s="41">
        <f>H144+H145</f>
        <v>0</v>
      </c>
      <c r="I143" s="41">
        <f>I144+I145</f>
        <v>0</v>
      </c>
      <c r="J143" s="41">
        <f>J144+J145</f>
        <v>3591.5</v>
      </c>
    </row>
    <row r="144" spans="1:10" s="97" customFormat="1" ht="48" customHeight="1">
      <c r="A144" s="31" t="s">
        <v>606</v>
      </c>
      <c r="B144" s="47" t="s">
        <v>722</v>
      </c>
      <c r="C144" s="47" t="s">
        <v>30</v>
      </c>
      <c r="D144" s="47" t="s">
        <v>207</v>
      </c>
      <c r="E144" s="47" t="s">
        <v>6</v>
      </c>
      <c r="F144" s="37">
        <f>ведомств!F39</f>
        <v>2695.3</v>
      </c>
      <c r="G144" s="37">
        <f>ведомств!G39</f>
        <v>0</v>
      </c>
      <c r="H144" s="37">
        <f>ведомств!H39</f>
        <v>0</v>
      </c>
      <c r="I144" s="37">
        <f>ведомств!I39</f>
        <v>0</v>
      </c>
      <c r="J144" s="37">
        <f>ведомств!J39</f>
        <v>2695.3</v>
      </c>
    </row>
    <row r="145" spans="1:10" s="97" customFormat="1" ht="59.25" customHeight="1">
      <c r="A145" s="11" t="s">
        <v>725</v>
      </c>
      <c r="B145" s="135" t="s">
        <v>723</v>
      </c>
      <c r="C145" s="47" t="s">
        <v>30</v>
      </c>
      <c r="D145" s="47" t="s">
        <v>207</v>
      </c>
      <c r="E145" s="47" t="s">
        <v>6</v>
      </c>
      <c r="F145" s="37">
        <f>ведомств!F41</f>
        <v>896.2</v>
      </c>
      <c r="G145" s="37">
        <f>ведомств!G41</f>
        <v>0</v>
      </c>
      <c r="H145" s="37">
        <f>ведомств!H41</f>
        <v>0</v>
      </c>
      <c r="I145" s="37">
        <f>ведомств!I41</f>
        <v>0</v>
      </c>
      <c r="J145" s="37">
        <f>ведомств!J41</f>
        <v>896.2</v>
      </c>
    </row>
    <row r="146" spans="1:10" s="97" customFormat="1" ht="22.5">
      <c r="A146" s="33" t="s">
        <v>12</v>
      </c>
      <c r="B146" s="101" t="s">
        <v>244</v>
      </c>
      <c r="C146" s="101"/>
      <c r="D146" s="4"/>
      <c r="E146" s="4"/>
      <c r="F146" s="102">
        <f>F147+F158+F165</f>
        <v>477913.31799999997</v>
      </c>
      <c r="G146" s="102">
        <f>G147+G158+G165</f>
        <v>25.368000000000166</v>
      </c>
      <c r="H146" s="102">
        <f>H147+H158+H165</f>
        <v>0</v>
      </c>
      <c r="I146" s="102">
        <f>I147+I158+I165</f>
        <v>11135.897</v>
      </c>
      <c r="J146" s="102">
        <f>J147+J158+J165</f>
        <v>489074.583</v>
      </c>
    </row>
    <row r="147" spans="1:10" s="106" customFormat="1" ht="21">
      <c r="A147" s="117" t="s">
        <v>13</v>
      </c>
      <c r="B147" s="103" t="s">
        <v>14</v>
      </c>
      <c r="C147" s="103"/>
      <c r="D147" s="104"/>
      <c r="E147" s="104"/>
      <c r="F147" s="105">
        <f>F148+F153+F156</f>
        <v>19507.432</v>
      </c>
      <c r="G147" s="105">
        <f>G148+G153+G156</f>
        <v>200</v>
      </c>
      <c r="H147" s="105">
        <f>H148+H153+H156</f>
        <v>0</v>
      </c>
      <c r="I147" s="105">
        <f>I148+I153+I156</f>
        <v>10000</v>
      </c>
      <c r="J147" s="105">
        <f>J148+J153+J156</f>
        <v>29707.432</v>
      </c>
    </row>
    <row r="148" spans="1:10" s="99" customFormat="1" ht="22.5">
      <c r="A148" s="35" t="s">
        <v>37</v>
      </c>
      <c r="B148" s="107" t="s">
        <v>254</v>
      </c>
      <c r="C148" s="107"/>
      <c r="D148" s="108"/>
      <c r="E148" s="108"/>
      <c r="F148" s="109">
        <f>F149+F150+F151+F152</f>
        <v>18157.432</v>
      </c>
      <c r="G148" s="109">
        <f>G149+G150+G151+G152</f>
        <v>200</v>
      </c>
      <c r="H148" s="109">
        <f>H149+H150+H151+H152</f>
        <v>0</v>
      </c>
      <c r="I148" s="109">
        <f>I149+I150+I151+I152</f>
        <v>10000</v>
      </c>
      <c r="J148" s="109">
        <f>J149+J150+J151+J152</f>
        <v>28357.432</v>
      </c>
    </row>
    <row r="149" spans="1:10" s="97" customFormat="1" ht="45">
      <c r="A149" s="31" t="s">
        <v>398</v>
      </c>
      <c r="B149" s="71" t="s">
        <v>253</v>
      </c>
      <c r="C149" s="71">
        <v>200</v>
      </c>
      <c r="D149" s="72" t="s">
        <v>6</v>
      </c>
      <c r="E149" s="72" t="s">
        <v>18</v>
      </c>
      <c r="F149" s="73">
        <f>ведомств!F437</f>
        <v>20</v>
      </c>
      <c r="G149" s="73">
        <f>ведомств!G437</f>
        <v>0</v>
      </c>
      <c r="H149" s="73">
        <f>ведомств!H437</f>
        <v>0</v>
      </c>
      <c r="I149" s="73">
        <f>ведомств!I437</f>
        <v>0</v>
      </c>
      <c r="J149" s="73">
        <f>ведомств!J437</f>
        <v>20</v>
      </c>
    </row>
    <row r="150" spans="1:10" s="97" customFormat="1" ht="33.75">
      <c r="A150" s="31" t="s">
        <v>615</v>
      </c>
      <c r="B150" s="71" t="s">
        <v>268</v>
      </c>
      <c r="C150" s="71">
        <v>200</v>
      </c>
      <c r="D150" s="72" t="s">
        <v>6</v>
      </c>
      <c r="E150" s="72" t="s">
        <v>18</v>
      </c>
      <c r="F150" s="37">
        <f>ведомств!F685+ведомств!F128</f>
        <v>13035.3</v>
      </c>
      <c r="G150" s="37">
        <f>ведомств!G685+ведомств!G128</f>
        <v>200</v>
      </c>
      <c r="H150" s="37">
        <f>ведомств!H685+ведомств!H128</f>
        <v>0</v>
      </c>
      <c r="I150" s="37">
        <f>ведомств!I685+ведомств!I128</f>
        <v>0</v>
      </c>
      <c r="J150" s="37">
        <f>ведомств!J685+ведомств!J128</f>
        <v>13235.3</v>
      </c>
    </row>
    <row r="151" spans="1:10" s="97" customFormat="1" ht="45">
      <c r="A151" s="31" t="s">
        <v>796</v>
      </c>
      <c r="B151" s="71" t="s">
        <v>268</v>
      </c>
      <c r="C151" s="71">
        <v>400</v>
      </c>
      <c r="D151" s="72" t="s">
        <v>6</v>
      </c>
      <c r="E151" s="72" t="s">
        <v>18</v>
      </c>
      <c r="F151" s="37">
        <f>ведомств!F686</f>
        <v>3502.132</v>
      </c>
      <c r="G151" s="37">
        <f>ведомств!G686</f>
        <v>0</v>
      </c>
      <c r="H151" s="37">
        <f>ведомств!H686</f>
        <v>0</v>
      </c>
      <c r="I151" s="37">
        <f>ведомств!I686</f>
        <v>10000</v>
      </c>
      <c r="J151" s="37">
        <f>ведомств!J686</f>
        <v>13502.132</v>
      </c>
    </row>
    <row r="152" spans="1:10" s="97" customFormat="1" ht="45">
      <c r="A152" s="31" t="s">
        <v>847</v>
      </c>
      <c r="B152" s="71" t="s">
        <v>268</v>
      </c>
      <c r="C152" s="71">
        <v>600</v>
      </c>
      <c r="D152" s="72" t="s">
        <v>6</v>
      </c>
      <c r="E152" s="72" t="s">
        <v>18</v>
      </c>
      <c r="F152" s="37">
        <f>ведомств!F129</f>
        <v>1600</v>
      </c>
      <c r="G152" s="37">
        <f>ведомств!G129</f>
        <v>0</v>
      </c>
      <c r="H152" s="37">
        <f>ведомств!H129</f>
        <v>0</v>
      </c>
      <c r="I152" s="37">
        <f>ведомств!I129</f>
        <v>0</v>
      </c>
      <c r="J152" s="37">
        <f>ведомств!J129</f>
        <v>1600</v>
      </c>
    </row>
    <row r="153" spans="1:10" s="99" customFormat="1" ht="22.5">
      <c r="A153" s="35" t="s">
        <v>38</v>
      </c>
      <c r="B153" s="107" t="s">
        <v>255</v>
      </c>
      <c r="C153" s="107"/>
      <c r="D153" s="108"/>
      <c r="E153" s="108"/>
      <c r="F153" s="109">
        <f>F154+F155</f>
        <v>150</v>
      </c>
      <c r="G153" s="109">
        <f>G154+G155</f>
        <v>0</v>
      </c>
      <c r="H153" s="109">
        <f>H154+H155</f>
        <v>0</v>
      </c>
      <c r="I153" s="109">
        <f>I154+I155</f>
        <v>0</v>
      </c>
      <c r="J153" s="109">
        <f>J154+J155</f>
        <v>150</v>
      </c>
    </row>
    <row r="154" spans="1:10" s="97" customFormat="1" ht="45">
      <c r="A154" s="31" t="s">
        <v>626</v>
      </c>
      <c r="B154" s="71" t="s">
        <v>266</v>
      </c>
      <c r="C154" s="71">
        <v>200</v>
      </c>
      <c r="D154" s="72" t="s">
        <v>6</v>
      </c>
      <c r="E154" s="72" t="s">
        <v>18</v>
      </c>
      <c r="F154" s="73">
        <f>ведомств!F440</f>
        <v>100</v>
      </c>
      <c r="G154" s="73">
        <f>ведомств!G440</f>
        <v>0</v>
      </c>
      <c r="H154" s="73">
        <f>ведомств!H440</f>
        <v>0</v>
      </c>
      <c r="I154" s="73">
        <f>ведомств!I440</f>
        <v>0</v>
      </c>
      <c r="J154" s="73">
        <f>ведомств!J440</f>
        <v>100</v>
      </c>
    </row>
    <row r="155" spans="1:10" s="97" customFormat="1" ht="45">
      <c r="A155" s="31" t="s">
        <v>497</v>
      </c>
      <c r="B155" s="71" t="s">
        <v>265</v>
      </c>
      <c r="C155" s="71">
        <v>200</v>
      </c>
      <c r="D155" s="72" t="s">
        <v>6</v>
      </c>
      <c r="E155" s="72" t="s">
        <v>18</v>
      </c>
      <c r="F155" s="73">
        <f>ведомств!F442</f>
        <v>50</v>
      </c>
      <c r="G155" s="73">
        <f>ведомств!G442</f>
        <v>0</v>
      </c>
      <c r="H155" s="73">
        <f>ведомств!H442</f>
        <v>0</v>
      </c>
      <c r="I155" s="73">
        <f>ведомств!I442</f>
        <v>0</v>
      </c>
      <c r="J155" s="73">
        <f>ведомств!J442</f>
        <v>50</v>
      </c>
    </row>
    <row r="156" spans="1:10" s="99" customFormat="1" ht="33.75">
      <c r="A156" s="35" t="s">
        <v>223</v>
      </c>
      <c r="B156" s="107" t="s">
        <v>526</v>
      </c>
      <c r="C156" s="107"/>
      <c r="D156" s="108"/>
      <c r="E156" s="108"/>
      <c r="F156" s="109">
        <f>F157</f>
        <v>1200</v>
      </c>
      <c r="G156" s="109">
        <f>G157</f>
        <v>0</v>
      </c>
      <c r="H156" s="109">
        <f>H157</f>
        <v>0</v>
      </c>
      <c r="I156" s="109">
        <f>I157</f>
        <v>0</v>
      </c>
      <c r="J156" s="109">
        <f>J157</f>
        <v>1200</v>
      </c>
    </row>
    <row r="157" spans="1:10" s="97" customFormat="1" ht="45">
      <c r="A157" s="31" t="s">
        <v>527</v>
      </c>
      <c r="B157" s="71" t="s">
        <v>525</v>
      </c>
      <c r="C157" s="71">
        <v>600</v>
      </c>
      <c r="D157" s="72" t="s">
        <v>17</v>
      </c>
      <c r="E157" s="72" t="s">
        <v>201</v>
      </c>
      <c r="F157" s="73">
        <f>ведомств!F495</f>
        <v>1200</v>
      </c>
      <c r="G157" s="73">
        <f>ведомств!G495</f>
        <v>0</v>
      </c>
      <c r="H157" s="73">
        <f>ведомств!H495</f>
        <v>0</v>
      </c>
      <c r="I157" s="73">
        <f>ведомств!I495</f>
        <v>0</v>
      </c>
      <c r="J157" s="73">
        <f>ведомств!J495</f>
        <v>1200</v>
      </c>
    </row>
    <row r="158" spans="1:10" s="97" customFormat="1" ht="11.25">
      <c r="A158" s="118" t="s">
        <v>175</v>
      </c>
      <c r="B158" s="101" t="s">
        <v>176</v>
      </c>
      <c r="C158" s="101"/>
      <c r="D158" s="4"/>
      <c r="E158" s="4"/>
      <c r="F158" s="102">
        <f>F159+F163</f>
        <v>501</v>
      </c>
      <c r="G158" s="102">
        <f>G159+G163</f>
        <v>0</v>
      </c>
      <c r="H158" s="102">
        <f>H159+H163</f>
        <v>0</v>
      </c>
      <c r="I158" s="102">
        <f>I159+I163</f>
        <v>0</v>
      </c>
      <c r="J158" s="102">
        <f>J159+J163</f>
        <v>501</v>
      </c>
    </row>
    <row r="159" spans="1:10" s="97" customFormat="1" ht="57.75" customHeight="1">
      <c r="A159" s="119" t="s">
        <v>41</v>
      </c>
      <c r="B159" s="71" t="s">
        <v>262</v>
      </c>
      <c r="C159" s="71"/>
      <c r="D159" s="72"/>
      <c r="E159" s="72"/>
      <c r="F159" s="73">
        <f>F160+F162+F161</f>
        <v>501</v>
      </c>
      <c r="G159" s="73">
        <f>G160+G162+G161</f>
        <v>0</v>
      </c>
      <c r="H159" s="73">
        <f>H160+H162+H161</f>
        <v>0</v>
      </c>
      <c r="I159" s="73">
        <f>I160+I162+I161</f>
        <v>0</v>
      </c>
      <c r="J159" s="73">
        <f>J160+J162+J161</f>
        <v>501</v>
      </c>
    </row>
    <row r="160" spans="1:10" s="97" customFormat="1" ht="46.5" customHeight="1">
      <c r="A160" s="31" t="s">
        <v>498</v>
      </c>
      <c r="B160" s="71" t="s">
        <v>267</v>
      </c>
      <c r="C160" s="71">
        <v>200</v>
      </c>
      <c r="D160" s="72" t="s">
        <v>6</v>
      </c>
      <c r="E160" s="72" t="s">
        <v>18</v>
      </c>
      <c r="F160" s="73">
        <f>ведомств!F444</f>
        <v>500</v>
      </c>
      <c r="G160" s="73">
        <f>ведомств!G444</f>
        <v>0</v>
      </c>
      <c r="H160" s="73">
        <f>ведомств!H444</f>
        <v>0</v>
      </c>
      <c r="I160" s="73">
        <f>ведомств!I444</f>
        <v>0</v>
      </c>
      <c r="J160" s="73">
        <f>ведомств!J444</f>
        <v>500</v>
      </c>
    </row>
    <row r="161" spans="1:10" s="97" customFormat="1" ht="46.5" customHeight="1">
      <c r="A161" s="31" t="s">
        <v>498</v>
      </c>
      <c r="B161" s="71" t="s">
        <v>267</v>
      </c>
      <c r="C161" s="71">
        <v>200</v>
      </c>
      <c r="D161" s="72" t="s">
        <v>203</v>
      </c>
      <c r="E161" s="72" t="s">
        <v>204</v>
      </c>
      <c r="F161" s="73">
        <f>ведомств!F708</f>
        <v>1</v>
      </c>
      <c r="G161" s="73">
        <f>ведомств!G708</f>
        <v>0</v>
      </c>
      <c r="H161" s="73">
        <f>ведомств!H708</f>
        <v>0</v>
      </c>
      <c r="I161" s="73">
        <f>ведомств!I708</f>
        <v>0</v>
      </c>
      <c r="J161" s="73">
        <f>ведомств!J708</f>
        <v>1</v>
      </c>
    </row>
    <row r="162" spans="1:10" s="97" customFormat="1" ht="46.5" customHeight="1">
      <c r="A162" s="31" t="s">
        <v>587</v>
      </c>
      <c r="B162" s="71" t="s">
        <v>267</v>
      </c>
      <c r="C162" s="71">
        <v>300</v>
      </c>
      <c r="D162" s="72" t="s">
        <v>6</v>
      </c>
      <c r="E162" s="72" t="s">
        <v>18</v>
      </c>
      <c r="F162" s="73">
        <f>ведомств!F445</f>
        <v>0</v>
      </c>
      <c r="G162" s="73">
        <f>ведомств!G445</f>
        <v>0</v>
      </c>
      <c r="H162" s="73">
        <f>ведомств!H445</f>
        <v>0</v>
      </c>
      <c r="I162" s="73">
        <f>ведомств!I445</f>
        <v>0</v>
      </c>
      <c r="J162" s="73">
        <f>ведомств!J445</f>
        <v>0</v>
      </c>
    </row>
    <row r="163" spans="1:10" s="97" customFormat="1" ht="46.5" customHeight="1">
      <c r="A163" s="31" t="s">
        <v>597</v>
      </c>
      <c r="B163" s="71" t="s">
        <v>596</v>
      </c>
      <c r="C163" s="71"/>
      <c r="D163" s="72"/>
      <c r="E163" s="72"/>
      <c r="F163" s="73">
        <f>F164</f>
        <v>0</v>
      </c>
      <c r="G163" s="73">
        <f>G164</f>
        <v>0</v>
      </c>
      <c r="H163" s="73">
        <f>H164</f>
        <v>0</v>
      </c>
      <c r="I163" s="73">
        <f>I164</f>
        <v>0</v>
      </c>
      <c r="J163" s="73">
        <f>J164</f>
        <v>0</v>
      </c>
    </row>
    <row r="164" spans="1:10" s="97" customFormat="1" ht="46.5" customHeight="1">
      <c r="A164" s="31" t="s">
        <v>595</v>
      </c>
      <c r="B164" s="71" t="s">
        <v>594</v>
      </c>
      <c r="C164" s="71">
        <v>200</v>
      </c>
      <c r="D164" s="72" t="s">
        <v>203</v>
      </c>
      <c r="E164" s="72" t="s">
        <v>207</v>
      </c>
      <c r="F164" s="73">
        <f>ведомств!F711</f>
        <v>0</v>
      </c>
      <c r="G164" s="73">
        <f>ведомств!G711</f>
        <v>0</v>
      </c>
      <c r="H164" s="73">
        <f>ведомств!H711</f>
        <v>0</v>
      </c>
      <c r="I164" s="73">
        <f>ведомств!I711</f>
        <v>0</v>
      </c>
      <c r="J164" s="73">
        <f>ведомств!J711</f>
        <v>0</v>
      </c>
    </row>
    <row r="165" spans="1:10" s="97" customFormat="1" ht="11.25">
      <c r="A165" s="118" t="s">
        <v>177</v>
      </c>
      <c r="B165" s="101" t="s">
        <v>178</v>
      </c>
      <c r="C165" s="101"/>
      <c r="D165" s="4"/>
      <c r="E165" s="4"/>
      <c r="F165" s="102">
        <f>F166+F206+F227+F230+F238+F248+F260+F282</f>
        <v>457904.886</v>
      </c>
      <c r="G165" s="102">
        <f>G166+G206+G227+G230+G238+G248+G260+G282</f>
        <v>-174.63199999999983</v>
      </c>
      <c r="H165" s="102">
        <f>H166+H206+H227+H230+H238+H248+H260+H282</f>
        <v>0</v>
      </c>
      <c r="I165" s="102">
        <f>I166+I206+I227+I230+I238+I248+I260+I282</f>
        <v>1135.897</v>
      </c>
      <c r="J165" s="102">
        <f>J166+J206+J227+J230+J238+J248+J260+J282</f>
        <v>458866.15099999995</v>
      </c>
    </row>
    <row r="166" spans="1:10" s="100" customFormat="1" ht="11.25">
      <c r="A166" s="118" t="s">
        <v>45</v>
      </c>
      <c r="B166" s="101" t="s">
        <v>269</v>
      </c>
      <c r="C166" s="101"/>
      <c r="D166" s="4"/>
      <c r="E166" s="4"/>
      <c r="F166" s="102">
        <f>F167</f>
        <v>249898.21099999998</v>
      </c>
      <c r="G166" s="102">
        <f>G167</f>
        <v>-1915.72</v>
      </c>
      <c r="H166" s="102">
        <f>H167</f>
        <v>0</v>
      </c>
      <c r="I166" s="102">
        <f>I167</f>
        <v>0</v>
      </c>
      <c r="J166" s="102">
        <f>J167</f>
        <v>247982.49099999998</v>
      </c>
    </row>
    <row r="167" spans="1:10" s="100" customFormat="1" ht="22.5">
      <c r="A167" s="10" t="s">
        <v>638</v>
      </c>
      <c r="B167" s="101" t="s">
        <v>270</v>
      </c>
      <c r="C167" s="101"/>
      <c r="D167" s="4"/>
      <c r="E167" s="4"/>
      <c r="F167" s="102">
        <f>SUM(F168:F205)</f>
        <v>249898.21099999998</v>
      </c>
      <c r="G167" s="102">
        <f>SUM(G168:G205)</f>
        <v>-1915.72</v>
      </c>
      <c r="H167" s="102">
        <f>SUM(H168:H205)</f>
        <v>0</v>
      </c>
      <c r="I167" s="102">
        <f>SUM(I168:I205)</f>
        <v>0</v>
      </c>
      <c r="J167" s="102">
        <f>SUM(J168:J205)</f>
        <v>247982.49099999998</v>
      </c>
    </row>
    <row r="168" spans="1:10" s="97" customFormat="1" ht="60" customHeight="1">
      <c r="A168" s="31" t="s">
        <v>639</v>
      </c>
      <c r="B168" s="71" t="s">
        <v>377</v>
      </c>
      <c r="C168" s="71">
        <v>100</v>
      </c>
      <c r="D168" s="72" t="s">
        <v>206</v>
      </c>
      <c r="E168" s="72" t="s">
        <v>6</v>
      </c>
      <c r="F168" s="37">
        <f>ведомств!F225</f>
        <v>15444.119</v>
      </c>
      <c r="G168" s="37">
        <f>ведомств!G225</f>
        <v>0</v>
      </c>
      <c r="H168" s="37">
        <f>ведомств!H225</f>
        <v>0</v>
      </c>
      <c r="I168" s="37">
        <f>ведомств!I225</f>
        <v>0</v>
      </c>
      <c r="J168" s="37">
        <f>ведомств!J225</f>
        <v>15444.119</v>
      </c>
    </row>
    <row r="169" spans="1:10" s="97" customFormat="1" ht="35.25" customHeight="1">
      <c r="A169" s="31" t="s">
        <v>640</v>
      </c>
      <c r="B169" s="71" t="s">
        <v>377</v>
      </c>
      <c r="C169" s="71">
        <v>200</v>
      </c>
      <c r="D169" s="72" t="s">
        <v>206</v>
      </c>
      <c r="E169" s="72" t="s">
        <v>6</v>
      </c>
      <c r="F169" s="37">
        <f>ведомств!F226</f>
        <v>19863.96</v>
      </c>
      <c r="G169" s="37">
        <f>ведомств!G226</f>
        <v>-278.585</v>
      </c>
      <c r="H169" s="37">
        <f>ведомств!H226</f>
        <v>0</v>
      </c>
      <c r="I169" s="37">
        <f>ведомств!I226</f>
        <v>0</v>
      </c>
      <c r="J169" s="37">
        <f>ведомств!J226</f>
        <v>19585.375</v>
      </c>
    </row>
    <row r="170" spans="1:10" s="97" customFormat="1" ht="24" customHeight="1">
      <c r="A170" s="31" t="s">
        <v>641</v>
      </c>
      <c r="B170" s="71" t="s">
        <v>377</v>
      </c>
      <c r="C170" s="71">
        <v>800</v>
      </c>
      <c r="D170" s="72" t="s">
        <v>206</v>
      </c>
      <c r="E170" s="72" t="s">
        <v>6</v>
      </c>
      <c r="F170" s="37">
        <f>ведомств!F227</f>
        <v>1060.337</v>
      </c>
      <c r="G170" s="37">
        <f>ведомств!G227</f>
        <v>0</v>
      </c>
      <c r="H170" s="37">
        <f>ведомств!H227</f>
        <v>0</v>
      </c>
      <c r="I170" s="37">
        <f>ведомств!I227</f>
        <v>0</v>
      </c>
      <c r="J170" s="37">
        <f>ведомств!J227</f>
        <v>1060.337</v>
      </c>
    </row>
    <row r="171" spans="1:10" s="97" customFormat="1" ht="79.5" customHeight="1">
      <c r="A171" s="31" t="s">
        <v>592</v>
      </c>
      <c r="B171" s="47" t="s">
        <v>591</v>
      </c>
      <c r="C171" s="71">
        <v>200</v>
      </c>
      <c r="D171" s="72" t="s">
        <v>206</v>
      </c>
      <c r="E171" s="72" t="s">
        <v>6</v>
      </c>
      <c r="F171" s="37">
        <f>ведомств!F229</f>
        <v>57.375</v>
      </c>
      <c r="G171" s="37">
        <f>ведомств!G229</f>
        <v>0</v>
      </c>
      <c r="H171" s="37">
        <f>ведомств!H229</f>
        <v>0</v>
      </c>
      <c r="I171" s="37">
        <f>ведомств!I229</f>
        <v>0</v>
      </c>
      <c r="J171" s="37">
        <f>ведомств!J229</f>
        <v>57.375</v>
      </c>
    </row>
    <row r="172" spans="1:10" s="97" customFormat="1" ht="58.5" customHeight="1">
      <c r="A172" s="31" t="s">
        <v>642</v>
      </c>
      <c r="B172" s="71" t="s">
        <v>378</v>
      </c>
      <c r="C172" s="71">
        <v>100</v>
      </c>
      <c r="D172" s="72" t="s">
        <v>206</v>
      </c>
      <c r="E172" s="72" t="s">
        <v>201</v>
      </c>
      <c r="F172" s="37">
        <f>ведомств!F272</f>
        <v>64709.217000000004</v>
      </c>
      <c r="G172" s="37">
        <f>ведомств!G272</f>
        <v>0</v>
      </c>
      <c r="H172" s="37">
        <f>ведомств!H272</f>
        <v>0</v>
      </c>
      <c r="I172" s="37">
        <f>ведомств!I272</f>
        <v>0</v>
      </c>
      <c r="J172" s="37">
        <f>ведомств!J272</f>
        <v>64709.217000000004</v>
      </c>
    </row>
    <row r="173" spans="1:10" s="97" customFormat="1" ht="36.75" customHeight="1">
      <c r="A173" s="31" t="s">
        <v>643</v>
      </c>
      <c r="B173" s="71" t="s">
        <v>378</v>
      </c>
      <c r="C173" s="71">
        <v>200</v>
      </c>
      <c r="D173" s="72" t="s">
        <v>206</v>
      </c>
      <c r="E173" s="72" t="s">
        <v>201</v>
      </c>
      <c r="F173" s="37">
        <f>ведомств!F273+ведомств!F200</f>
        <v>56371.829000000005</v>
      </c>
      <c r="G173" s="37">
        <f>ведомств!G273+ведомств!G200</f>
        <v>-111.228</v>
      </c>
      <c r="H173" s="37">
        <f>ведомств!H273+ведомств!H200</f>
        <v>0</v>
      </c>
      <c r="I173" s="37">
        <f>ведомств!I273+ведомств!I200</f>
        <v>0</v>
      </c>
      <c r="J173" s="37">
        <f>ведомств!J273+ведомств!J200</f>
        <v>56260.601</v>
      </c>
    </row>
    <row r="174" spans="1:10" s="97" customFormat="1" ht="36.75" customHeight="1">
      <c r="A174" s="31" t="s">
        <v>853</v>
      </c>
      <c r="B174" s="71" t="s">
        <v>378</v>
      </c>
      <c r="C174" s="71">
        <v>300</v>
      </c>
      <c r="D174" s="72" t="s">
        <v>206</v>
      </c>
      <c r="E174" s="72" t="s">
        <v>201</v>
      </c>
      <c r="F174" s="37">
        <f>ведомств!F274</f>
        <v>133.714</v>
      </c>
      <c r="G174" s="37">
        <f>ведомств!G274</f>
        <v>0</v>
      </c>
      <c r="H174" s="37">
        <f>ведомств!H274</f>
        <v>0</v>
      </c>
      <c r="I174" s="37">
        <f>ведомств!I274</f>
        <v>0</v>
      </c>
      <c r="J174" s="37">
        <f>ведомств!J274</f>
        <v>133.714</v>
      </c>
    </row>
    <row r="175" spans="1:10" s="97" customFormat="1" ht="37.5" customHeight="1">
      <c r="A175" s="31" t="s">
        <v>644</v>
      </c>
      <c r="B175" s="71" t="s">
        <v>378</v>
      </c>
      <c r="C175" s="71">
        <v>600</v>
      </c>
      <c r="D175" s="72" t="s">
        <v>206</v>
      </c>
      <c r="E175" s="72" t="s">
        <v>201</v>
      </c>
      <c r="F175" s="37">
        <f>ведомств!F275</f>
        <v>24007.28</v>
      </c>
      <c r="G175" s="37">
        <f>ведомств!G275</f>
        <v>0</v>
      </c>
      <c r="H175" s="37">
        <f>ведомств!H275</f>
        <v>0</v>
      </c>
      <c r="I175" s="37">
        <f>ведомств!I275</f>
        <v>0</v>
      </c>
      <c r="J175" s="37">
        <f>ведомств!J275</f>
        <v>24007.28</v>
      </c>
    </row>
    <row r="176" spans="1:10" s="97" customFormat="1" ht="24" customHeight="1">
      <c r="A176" s="31" t="s">
        <v>645</v>
      </c>
      <c r="B176" s="71" t="s">
        <v>378</v>
      </c>
      <c r="C176" s="71">
        <v>800</v>
      </c>
      <c r="D176" s="72" t="s">
        <v>206</v>
      </c>
      <c r="E176" s="72" t="s">
        <v>201</v>
      </c>
      <c r="F176" s="37">
        <f>ведомств!F276</f>
        <v>4096.862000000001</v>
      </c>
      <c r="G176" s="37">
        <f>ведомств!G276</f>
        <v>0</v>
      </c>
      <c r="H176" s="37">
        <f>ведомств!H276</f>
        <v>0</v>
      </c>
      <c r="I176" s="37">
        <f>ведомств!I276</f>
        <v>0</v>
      </c>
      <c r="J176" s="37">
        <f>ведомств!J276</f>
        <v>4096.862000000001</v>
      </c>
    </row>
    <row r="177" spans="1:10" s="97" customFormat="1" ht="48" customHeight="1">
      <c r="A177" s="31" t="s">
        <v>598</v>
      </c>
      <c r="B177" s="47" t="s">
        <v>589</v>
      </c>
      <c r="C177" s="71">
        <v>200</v>
      </c>
      <c r="D177" s="72" t="s">
        <v>206</v>
      </c>
      <c r="E177" s="72" t="s">
        <v>201</v>
      </c>
      <c r="F177" s="37">
        <f>ведомств!F202</f>
        <v>0</v>
      </c>
      <c r="G177" s="37">
        <f>ведомств!G202</f>
        <v>0</v>
      </c>
      <c r="H177" s="37">
        <f>ведомств!H202</f>
        <v>0</v>
      </c>
      <c r="I177" s="37">
        <f>ведомств!I202</f>
        <v>0</v>
      </c>
      <c r="J177" s="37">
        <f>ведомств!J202</f>
        <v>0</v>
      </c>
    </row>
    <row r="178" spans="1:10" s="97" customFormat="1" ht="58.5" customHeight="1">
      <c r="A178" s="31" t="s">
        <v>740</v>
      </c>
      <c r="B178" s="47" t="s">
        <v>589</v>
      </c>
      <c r="C178" s="71">
        <v>400</v>
      </c>
      <c r="D178" s="72" t="s">
        <v>206</v>
      </c>
      <c r="E178" s="72" t="s">
        <v>201</v>
      </c>
      <c r="F178" s="37">
        <f>ведомств!F203</f>
        <v>249.767</v>
      </c>
      <c r="G178" s="37">
        <f>ведомств!G203</f>
        <v>0</v>
      </c>
      <c r="H178" s="37">
        <f>ведомств!H203</f>
        <v>0</v>
      </c>
      <c r="I178" s="37">
        <f>ведомств!I203</f>
        <v>0</v>
      </c>
      <c r="J178" s="37">
        <f>ведомств!J203</f>
        <v>249.767</v>
      </c>
    </row>
    <row r="179" spans="1:10" s="97" customFormat="1" ht="36" customHeight="1">
      <c r="A179" s="31" t="s">
        <v>800</v>
      </c>
      <c r="B179" s="47" t="s">
        <v>799</v>
      </c>
      <c r="C179" s="71">
        <v>200</v>
      </c>
      <c r="D179" s="72" t="s">
        <v>206</v>
      </c>
      <c r="E179" s="72" t="s">
        <v>208</v>
      </c>
      <c r="F179" s="37">
        <f>ведомств!F726</f>
        <v>1095</v>
      </c>
      <c r="G179" s="37">
        <f>ведомств!G726</f>
        <v>0</v>
      </c>
      <c r="H179" s="37">
        <f>ведомств!H726</f>
        <v>0</v>
      </c>
      <c r="I179" s="37">
        <f>ведомств!I726</f>
        <v>0</v>
      </c>
      <c r="J179" s="37">
        <f>ведомств!J726</f>
        <v>1095</v>
      </c>
    </row>
    <row r="180" spans="1:10" s="97" customFormat="1" ht="58.5" customHeight="1">
      <c r="A180" s="31" t="s">
        <v>646</v>
      </c>
      <c r="B180" s="71" t="s">
        <v>379</v>
      </c>
      <c r="C180" s="71">
        <v>100</v>
      </c>
      <c r="D180" s="72" t="s">
        <v>206</v>
      </c>
      <c r="E180" s="72" t="s">
        <v>202</v>
      </c>
      <c r="F180" s="37">
        <f>ведомств!F348</f>
        <v>13002.56</v>
      </c>
      <c r="G180" s="37">
        <f>ведомств!G348</f>
        <v>0</v>
      </c>
      <c r="H180" s="37">
        <f>ведомств!H348</f>
        <v>0</v>
      </c>
      <c r="I180" s="37">
        <f>ведомств!I348</f>
        <v>0</v>
      </c>
      <c r="J180" s="37">
        <f>ведомств!J348</f>
        <v>13002.56</v>
      </c>
    </row>
    <row r="181" spans="1:10" s="97" customFormat="1" ht="33" customHeight="1">
      <c r="A181" s="31" t="s">
        <v>647</v>
      </c>
      <c r="B181" s="71" t="s">
        <v>379</v>
      </c>
      <c r="C181" s="71">
        <v>200</v>
      </c>
      <c r="D181" s="72" t="s">
        <v>206</v>
      </c>
      <c r="E181" s="72" t="s">
        <v>202</v>
      </c>
      <c r="F181" s="37">
        <f>ведомств!F349</f>
        <v>552.063</v>
      </c>
      <c r="G181" s="37">
        <f>ведомств!G349</f>
        <v>0</v>
      </c>
      <c r="H181" s="37">
        <f>ведомств!H349</f>
        <v>0</v>
      </c>
      <c r="I181" s="37">
        <f>ведомств!I349</f>
        <v>0</v>
      </c>
      <c r="J181" s="37">
        <f>ведомств!J349</f>
        <v>552.063</v>
      </c>
    </row>
    <row r="182" spans="1:10" s="97" customFormat="1" ht="54.75" customHeight="1">
      <c r="A182" s="31" t="s">
        <v>822</v>
      </c>
      <c r="B182" s="135" t="s">
        <v>821</v>
      </c>
      <c r="C182" s="71">
        <v>200</v>
      </c>
      <c r="D182" s="72" t="s">
        <v>206</v>
      </c>
      <c r="E182" s="72" t="s">
        <v>201</v>
      </c>
      <c r="F182" s="37">
        <f>ведомств!F281</f>
        <v>350.261</v>
      </c>
      <c r="G182" s="37">
        <f>ведомств!G281</f>
        <v>0</v>
      </c>
      <c r="H182" s="37">
        <f>ведомств!H281</f>
        <v>0</v>
      </c>
      <c r="I182" s="37">
        <f>ведомств!I281</f>
        <v>0</v>
      </c>
      <c r="J182" s="37">
        <f>ведомств!J281</f>
        <v>350.261</v>
      </c>
    </row>
    <row r="183" spans="1:10" s="97" customFormat="1" ht="33" customHeight="1">
      <c r="A183" s="9" t="s">
        <v>756</v>
      </c>
      <c r="B183" s="127" t="s">
        <v>753</v>
      </c>
      <c r="C183" s="71">
        <v>200</v>
      </c>
      <c r="D183" s="72" t="s">
        <v>206</v>
      </c>
      <c r="E183" s="72" t="s">
        <v>201</v>
      </c>
      <c r="F183" s="37">
        <f>ведомств!F278</f>
        <v>11262.719</v>
      </c>
      <c r="G183" s="37">
        <f>ведомств!G278</f>
        <v>-116.47</v>
      </c>
      <c r="H183" s="37">
        <f>ведомств!H278</f>
        <v>0</v>
      </c>
      <c r="I183" s="37">
        <f>ведомств!I278</f>
        <v>0</v>
      </c>
      <c r="J183" s="37">
        <f>ведомств!J278</f>
        <v>11146.249</v>
      </c>
    </row>
    <row r="184" spans="1:10" s="97" customFormat="1" ht="47.25" customHeight="1">
      <c r="A184" s="9" t="s">
        <v>757</v>
      </c>
      <c r="B184" s="127" t="s">
        <v>753</v>
      </c>
      <c r="C184" s="71">
        <v>600</v>
      </c>
      <c r="D184" s="72" t="s">
        <v>206</v>
      </c>
      <c r="E184" s="72" t="s">
        <v>201</v>
      </c>
      <c r="F184" s="37">
        <f>ведомств!F279</f>
        <v>1416.8290000000002</v>
      </c>
      <c r="G184" s="37">
        <f>ведомств!G279</f>
        <v>0</v>
      </c>
      <c r="H184" s="37">
        <f>ведомств!H279</f>
        <v>0</v>
      </c>
      <c r="I184" s="37">
        <f>ведомств!I279</f>
        <v>0</v>
      </c>
      <c r="J184" s="37">
        <f>ведомств!J279</f>
        <v>1416.8290000000002</v>
      </c>
    </row>
    <row r="185" spans="1:10" s="97" customFormat="1" ht="68.25" customHeight="1">
      <c r="A185" s="31" t="s">
        <v>854</v>
      </c>
      <c r="B185" s="71" t="s">
        <v>380</v>
      </c>
      <c r="C185" s="71">
        <v>100</v>
      </c>
      <c r="D185" s="72" t="s">
        <v>206</v>
      </c>
      <c r="E185" s="72" t="s">
        <v>201</v>
      </c>
      <c r="F185" s="37">
        <f>ведомств!F283</f>
        <v>32.648</v>
      </c>
      <c r="G185" s="37">
        <f>ведомств!G283</f>
        <v>0</v>
      </c>
      <c r="H185" s="37">
        <f>ведомств!H283</f>
        <v>0</v>
      </c>
      <c r="I185" s="37">
        <f>ведомств!I283</f>
        <v>0</v>
      </c>
      <c r="J185" s="37">
        <f>ведомств!J283</f>
        <v>32.648</v>
      </c>
    </row>
    <row r="186" spans="1:10" s="97" customFormat="1" ht="45.75" customHeight="1">
      <c r="A186" s="31" t="s">
        <v>654</v>
      </c>
      <c r="B186" s="71" t="s">
        <v>380</v>
      </c>
      <c r="C186" s="71">
        <v>600</v>
      </c>
      <c r="D186" s="72" t="s">
        <v>206</v>
      </c>
      <c r="E186" s="72" t="s">
        <v>206</v>
      </c>
      <c r="F186" s="37">
        <f>ведомств!F356</f>
        <v>4502.982</v>
      </c>
      <c r="G186" s="37">
        <f>ведомств!G356</f>
        <v>0</v>
      </c>
      <c r="H186" s="37">
        <f>ведомств!H356</f>
        <v>0</v>
      </c>
      <c r="I186" s="37">
        <f>ведомств!I356</f>
        <v>0</v>
      </c>
      <c r="J186" s="37">
        <f>ведомств!J356</f>
        <v>4502.982</v>
      </c>
    </row>
    <row r="187" spans="1:10" s="97" customFormat="1" ht="37.5" customHeight="1">
      <c r="A187" s="31" t="s">
        <v>653</v>
      </c>
      <c r="B187" s="71" t="s">
        <v>380</v>
      </c>
      <c r="C187" s="71">
        <v>200</v>
      </c>
      <c r="D187" s="72" t="s">
        <v>206</v>
      </c>
      <c r="E187" s="72" t="s">
        <v>208</v>
      </c>
      <c r="F187" s="37">
        <f>ведомств!F369</f>
        <v>467.352</v>
      </c>
      <c r="G187" s="37">
        <f>ведомств!G369</f>
        <v>0</v>
      </c>
      <c r="H187" s="37">
        <f>ведомств!H369</f>
        <v>0</v>
      </c>
      <c r="I187" s="37">
        <f>ведомств!I369</f>
        <v>0</v>
      </c>
      <c r="J187" s="37">
        <f>ведомств!J369</f>
        <v>467.352</v>
      </c>
    </row>
    <row r="188" spans="1:10" s="97" customFormat="1" ht="37.5" customHeight="1">
      <c r="A188" s="31" t="s">
        <v>881</v>
      </c>
      <c r="B188" s="47" t="s">
        <v>880</v>
      </c>
      <c r="C188" s="71">
        <v>600</v>
      </c>
      <c r="D188" s="72" t="s">
        <v>206</v>
      </c>
      <c r="E188" s="72" t="s">
        <v>206</v>
      </c>
      <c r="F188" s="37">
        <f>ведомств!F358</f>
        <v>734.5</v>
      </c>
      <c r="G188" s="37">
        <f>ведомств!G358</f>
        <v>0</v>
      </c>
      <c r="H188" s="37">
        <f>ведомств!H358</f>
        <v>0</v>
      </c>
      <c r="I188" s="37">
        <f>ведомств!I358</f>
        <v>0</v>
      </c>
      <c r="J188" s="37">
        <f>ведомств!J358</f>
        <v>734.5</v>
      </c>
    </row>
    <row r="189" spans="1:10" s="97" customFormat="1" ht="58.5" customHeight="1">
      <c r="A189" s="31" t="s">
        <v>652</v>
      </c>
      <c r="B189" s="71" t="s">
        <v>381</v>
      </c>
      <c r="C189" s="71">
        <v>100</v>
      </c>
      <c r="D189" s="72" t="s">
        <v>206</v>
      </c>
      <c r="E189" s="72" t="s">
        <v>208</v>
      </c>
      <c r="F189" s="37">
        <f>ведомств!F371</f>
        <v>17377.682</v>
      </c>
      <c r="G189" s="37">
        <f>ведомств!G371</f>
        <v>0</v>
      </c>
      <c r="H189" s="37">
        <f>ведомств!H371</f>
        <v>0</v>
      </c>
      <c r="I189" s="37">
        <f>ведомств!I371</f>
        <v>0</v>
      </c>
      <c r="J189" s="37">
        <f>ведомств!J371</f>
        <v>17377.682</v>
      </c>
    </row>
    <row r="190" spans="1:10" s="97" customFormat="1" ht="35.25" customHeight="1">
      <c r="A190" s="31" t="s">
        <v>651</v>
      </c>
      <c r="B190" s="71" t="s">
        <v>381</v>
      </c>
      <c r="C190" s="71">
        <v>200</v>
      </c>
      <c r="D190" s="72" t="s">
        <v>206</v>
      </c>
      <c r="E190" s="72" t="s">
        <v>208</v>
      </c>
      <c r="F190" s="37">
        <f>ведомств!F372</f>
        <v>2462.42</v>
      </c>
      <c r="G190" s="37">
        <f>ведомств!G372</f>
        <v>-0.304</v>
      </c>
      <c r="H190" s="37">
        <f>ведомств!H372</f>
        <v>0</v>
      </c>
      <c r="I190" s="37">
        <f>ведомств!I372</f>
        <v>0</v>
      </c>
      <c r="J190" s="37">
        <f>ведомств!J372</f>
        <v>2462.116</v>
      </c>
    </row>
    <row r="191" spans="1:10" s="97" customFormat="1" ht="24" customHeight="1">
      <c r="A191" s="31" t="s">
        <v>823</v>
      </c>
      <c r="B191" s="71" t="s">
        <v>381</v>
      </c>
      <c r="C191" s="71">
        <v>300</v>
      </c>
      <c r="D191" s="72" t="s">
        <v>206</v>
      </c>
      <c r="E191" s="72" t="s">
        <v>208</v>
      </c>
      <c r="F191" s="37">
        <f>ведомств!F373</f>
        <v>1</v>
      </c>
      <c r="G191" s="37">
        <f>ведомств!G373</f>
        <v>0</v>
      </c>
      <c r="H191" s="37">
        <f>ведомств!H373</f>
        <v>0</v>
      </c>
      <c r="I191" s="37">
        <f>ведомств!I373</f>
        <v>0</v>
      </c>
      <c r="J191" s="37">
        <f>ведомств!J373</f>
        <v>1</v>
      </c>
    </row>
    <row r="192" spans="1:10" s="97" customFormat="1" ht="23.25" customHeight="1">
      <c r="A192" s="31" t="s">
        <v>650</v>
      </c>
      <c r="B192" s="71" t="s">
        <v>381</v>
      </c>
      <c r="C192" s="71">
        <v>800</v>
      </c>
      <c r="D192" s="72" t="s">
        <v>206</v>
      </c>
      <c r="E192" s="72" t="s">
        <v>208</v>
      </c>
      <c r="F192" s="37">
        <f>ведомств!F374</f>
        <v>22.186</v>
      </c>
      <c r="G192" s="37">
        <f>ведомств!G374</f>
        <v>0</v>
      </c>
      <c r="H192" s="37">
        <f>ведомств!H374</f>
        <v>0</v>
      </c>
      <c r="I192" s="37">
        <f>ведомств!I374</f>
        <v>0</v>
      </c>
      <c r="J192" s="37">
        <f>ведомств!J374</f>
        <v>22.186</v>
      </c>
    </row>
    <row r="193" spans="1:10" s="97" customFormat="1" ht="33" customHeight="1">
      <c r="A193" s="31" t="s">
        <v>886</v>
      </c>
      <c r="B193" s="71" t="s">
        <v>883</v>
      </c>
      <c r="C193" s="71">
        <v>200</v>
      </c>
      <c r="D193" s="72" t="s">
        <v>206</v>
      </c>
      <c r="E193" s="72" t="s">
        <v>208</v>
      </c>
      <c r="F193" s="37">
        <f>ведомств!F376</f>
        <v>442.258</v>
      </c>
      <c r="G193" s="37">
        <f>ведомств!G376</f>
        <v>0</v>
      </c>
      <c r="H193" s="37">
        <f>ведомств!H376</f>
        <v>0</v>
      </c>
      <c r="I193" s="37">
        <f>ведомств!I376</f>
        <v>0</v>
      </c>
      <c r="J193" s="37">
        <f>ведомств!J376</f>
        <v>442.258</v>
      </c>
    </row>
    <row r="194" spans="1:10" s="97" customFormat="1" ht="45.75" customHeight="1">
      <c r="A194" s="31" t="s">
        <v>887</v>
      </c>
      <c r="B194" s="71" t="s">
        <v>882</v>
      </c>
      <c r="C194" s="71">
        <v>200</v>
      </c>
      <c r="D194" s="72" t="s">
        <v>206</v>
      </c>
      <c r="E194" s="72" t="s">
        <v>208</v>
      </c>
      <c r="F194" s="37">
        <f>ведомств!F378</f>
        <v>110.5</v>
      </c>
      <c r="G194" s="37">
        <f>ведомств!G378</f>
        <v>0</v>
      </c>
      <c r="H194" s="37">
        <f>ведомств!H378</f>
        <v>0</v>
      </c>
      <c r="I194" s="37">
        <f>ведомств!I378</f>
        <v>0</v>
      </c>
      <c r="J194" s="37">
        <f>ведомств!J378</f>
        <v>110.5</v>
      </c>
    </row>
    <row r="195" spans="1:10" s="97" customFormat="1" ht="46.5" customHeight="1">
      <c r="A195" s="9" t="s">
        <v>745</v>
      </c>
      <c r="B195" s="127" t="s">
        <v>743</v>
      </c>
      <c r="C195" s="71">
        <v>200</v>
      </c>
      <c r="D195" s="72" t="s">
        <v>206</v>
      </c>
      <c r="E195" s="72" t="s">
        <v>6</v>
      </c>
      <c r="F195" s="37">
        <f>ведомств!F231</f>
        <v>1086.0500000000002</v>
      </c>
      <c r="G195" s="37">
        <f>ведомств!G231</f>
        <v>0</v>
      </c>
      <c r="H195" s="37">
        <f>ведомств!H231</f>
        <v>0</v>
      </c>
      <c r="I195" s="37">
        <f>ведомств!I231</f>
        <v>0</v>
      </c>
      <c r="J195" s="37">
        <f>ведомств!J231</f>
        <v>1086.0500000000002</v>
      </c>
    </row>
    <row r="196" spans="1:10" s="97" customFormat="1" ht="46.5" customHeight="1">
      <c r="A196" s="9" t="s">
        <v>745</v>
      </c>
      <c r="B196" s="127" t="s">
        <v>743</v>
      </c>
      <c r="C196" s="71">
        <v>200</v>
      </c>
      <c r="D196" s="72" t="s">
        <v>206</v>
      </c>
      <c r="E196" s="72" t="s">
        <v>201</v>
      </c>
      <c r="F196" s="37">
        <f>ведомств!F285</f>
        <v>3052.3520000000003</v>
      </c>
      <c r="G196" s="37">
        <f>ведомств!G285</f>
        <v>0</v>
      </c>
      <c r="H196" s="37">
        <f>ведомств!H285</f>
        <v>0</v>
      </c>
      <c r="I196" s="37">
        <f>ведомств!I285</f>
        <v>0</v>
      </c>
      <c r="J196" s="37">
        <f>ведомств!J285</f>
        <v>3052.3520000000003</v>
      </c>
    </row>
    <row r="197" spans="1:10" s="97" customFormat="1" ht="46.5" customHeight="1">
      <c r="A197" s="9" t="s">
        <v>755</v>
      </c>
      <c r="B197" s="127" t="s">
        <v>743</v>
      </c>
      <c r="C197" s="71">
        <v>600</v>
      </c>
      <c r="D197" s="72" t="s">
        <v>206</v>
      </c>
      <c r="E197" s="72" t="s">
        <v>201</v>
      </c>
      <c r="F197" s="37">
        <f>ведомств!F286</f>
        <v>768.317</v>
      </c>
      <c r="G197" s="37">
        <f>ведомств!G286</f>
        <v>0</v>
      </c>
      <c r="H197" s="37">
        <f>ведомств!H286</f>
        <v>0</v>
      </c>
      <c r="I197" s="37">
        <f>ведомств!I286</f>
        <v>0</v>
      </c>
      <c r="J197" s="37">
        <f>ведомств!J286</f>
        <v>768.317</v>
      </c>
    </row>
    <row r="198" spans="1:10" s="97" customFormat="1" ht="46.5" customHeight="1">
      <c r="A198" s="9" t="s">
        <v>755</v>
      </c>
      <c r="B198" s="127" t="s">
        <v>743</v>
      </c>
      <c r="C198" s="71">
        <v>600</v>
      </c>
      <c r="D198" s="72" t="s">
        <v>206</v>
      </c>
      <c r="E198" s="72" t="s">
        <v>206</v>
      </c>
      <c r="F198" s="37">
        <f>ведомств!F360</f>
        <v>48</v>
      </c>
      <c r="G198" s="37">
        <f>ведомств!G360</f>
        <v>0</v>
      </c>
      <c r="H198" s="37">
        <f>ведомств!H360</f>
        <v>0</v>
      </c>
      <c r="I198" s="37">
        <f>ведомств!I360</f>
        <v>0</v>
      </c>
      <c r="J198" s="37">
        <f>ведомств!J360</f>
        <v>48</v>
      </c>
    </row>
    <row r="199" spans="1:10" s="97" customFormat="1" ht="46.5" customHeight="1">
      <c r="A199" s="9" t="s">
        <v>745</v>
      </c>
      <c r="B199" s="127" t="s">
        <v>743</v>
      </c>
      <c r="C199" s="71">
        <v>200</v>
      </c>
      <c r="D199" s="72" t="s">
        <v>206</v>
      </c>
      <c r="E199" s="72" t="s">
        <v>208</v>
      </c>
      <c r="F199" s="37">
        <f>ведомств!F380</f>
        <v>42.608000000000004</v>
      </c>
      <c r="G199" s="37">
        <f>ведомств!G380</f>
        <v>0</v>
      </c>
      <c r="H199" s="37">
        <f>ведомств!H380</f>
        <v>0</v>
      </c>
      <c r="I199" s="37">
        <f>ведомств!I380</f>
        <v>0</v>
      </c>
      <c r="J199" s="37">
        <f>ведомств!J380</f>
        <v>42.608000000000004</v>
      </c>
    </row>
    <row r="200" spans="1:10" s="97" customFormat="1" ht="36.75" customHeight="1">
      <c r="A200" s="31" t="s">
        <v>649</v>
      </c>
      <c r="B200" s="71" t="s">
        <v>383</v>
      </c>
      <c r="C200" s="71">
        <v>200</v>
      </c>
      <c r="D200" s="72" t="s">
        <v>206</v>
      </c>
      <c r="E200" s="72" t="s">
        <v>208</v>
      </c>
      <c r="F200" s="37">
        <f>ведомств!F382</f>
        <v>50</v>
      </c>
      <c r="G200" s="37">
        <f>ведомств!G382</f>
        <v>0</v>
      </c>
      <c r="H200" s="37">
        <f>ведомств!H382</f>
        <v>0</v>
      </c>
      <c r="I200" s="37">
        <f>ведомств!I382</f>
        <v>0</v>
      </c>
      <c r="J200" s="37">
        <f>ведомств!J382</f>
        <v>50</v>
      </c>
    </row>
    <row r="201" spans="1:10" s="97" customFormat="1" ht="36.75" customHeight="1">
      <c r="A201" s="31" t="s">
        <v>648</v>
      </c>
      <c r="B201" s="71" t="s">
        <v>382</v>
      </c>
      <c r="C201" s="71">
        <v>200</v>
      </c>
      <c r="D201" s="72" t="s">
        <v>206</v>
      </c>
      <c r="E201" s="72" t="s">
        <v>6</v>
      </c>
      <c r="F201" s="37">
        <f>ведомств!F233</f>
        <v>310</v>
      </c>
      <c r="G201" s="37">
        <f>ведомств!G233</f>
        <v>0</v>
      </c>
      <c r="H201" s="37">
        <f>ведомств!H233</f>
        <v>0</v>
      </c>
      <c r="I201" s="37">
        <f>ведомств!I233</f>
        <v>0</v>
      </c>
      <c r="J201" s="37">
        <f>ведомств!J233</f>
        <v>310</v>
      </c>
    </row>
    <row r="202" spans="1:10" s="97" customFormat="1" ht="36.75" customHeight="1">
      <c r="A202" s="31" t="s">
        <v>648</v>
      </c>
      <c r="B202" s="71" t="s">
        <v>382</v>
      </c>
      <c r="C202" s="71">
        <v>200</v>
      </c>
      <c r="D202" s="72" t="s">
        <v>206</v>
      </c>
      <c r="E202" s="72" t="s">
        <v>201</v>
      </c>
      <c r="F202" s="37">
        <f>ведомств!F288</f>
        <v>3236.136</v>
      </c>
      <c r="G202" s="37">
        <f>ведомств!G288</f>
        <v>-1409.133</v>
      </c>
      <c r="H202" s="37">
        <f>ведомств!H288</f>
        <v>0</v>
      </c>
      <c r="I202" s="37">
        <f>ведомств!I288</f>
        <v>0</v>
      </c>
      <c r="J202" s="37">
        <f>ведомств!J288</f>
        <v>1827.003</v>
      </c>
    </row>
    <row r="203" spans="1:10" s="97" customFormat="1" ht="36.75" customHeight="1">
      <c r="A203" s="31" t="s">
        <v>758</v>
      </c>
      <c r="B203" s="71" t="s">
        <v>382</v>
      </c>
      <c r="C203" s="71">
        <v>600</v>
      </c>
      <c r="D203" s="72" t="s">
        <v>206</v>
      </c>
      <c r="E203" s="72" t="s">
        <v>201</v>
      </c>
      <c r="F203" s="37">
        <f>ведомств!F289</f>
        <v>14.205</v>
      </c>
      <c r="G203" s="37">
        <f>ведомств!G289</f>
        <v>0</v>
      </c>
      <c r="H203" s="37">
        <f>ведомств!H289</f>
        <v>0</v>
      </c>
      <c r="I203" s="37">
        <f>ведомств!I289</f>
        <v>0</v>
      </c>
      <c r="J203" s="37">
        <f>ведомств!J289</f>
        <v>14.205</v>
      </c>
    </row>
    <row r="204" spans="1:10" s="97" customFormat="1" ht="45.75" customHeight="1">
      <c r="A204" s="31" t="s">
        <v>758</v>
      </c>
      <c r="B204" s="71" t="s">
        <v>382</v>
      </c>
      <c r="C204" s="71">
        <v>600</v>
      </c>
      <c r="D204" s="72" t="s">
        <v>206</v>
      </c>
      <c r="E204" s="72" t="s">
        <v>206</v>
      </c>
      <c r="F204" s="37">
        <f>ведомств!F362</f>
        <v>150</v>
      </c>
      <c r="G204" s="37">
        <f>ведомств!G362</f>
        <v>0</v>
      </c>
      <c r="H204" s="37">
        <f>ведомств!H362</f>
        <v>0</v>
      </c>
      <c r="I204" s="37">
        <f>ведомств!I362</f>
        <v>0</v>
      </c>
      <c r="J204" s="37">
        <f>ведомств!J362</f>
        <v>150</v>
      </c>
    </row>
    <row r="205" spans="1:10" s="97" customFormat="1" ht="36.75" customHeight="1">
      <c r="A205" s="31" t="s">
        <v>648</v>
      </c>
      <c r="B205" s="71" t="s">
        <v>382</v>
      </c>
      <c r="C205" s="71">
        <v>200</v>
      </c>
      <c r="D205" s="72" t="s">
        <v>206</v>
      </c>
      <c r="E205" s="72" t="s">
        <v>208</v>
      </c>
      <c r="F205" s="37">
        <f>ведомств!F384</f>
        <v>1313.123</v>
      </c>
      <c r="G205" s="37">
        <f>ведомств!G384</f>
        <v>0</v>
      </c>
      <c r="H205" s="37">
        <f>ведомств!H384</f>
        <v>0</v>
      </c>
      <c r="I205" s="37">
        <f>ведомств!I384</f>
        <v>0</v>
      </c>
      <c r="J205" s="37">
        <f>ведомств!J384</f>
        <v>1313.123</v>
      </c>
    </row>
    <row r="206" spans="1:10" s="97" customFormat="1" ht="11.25">
      <c r="A206" s="118" t="s">
        <v>179</v>
      </c>
      <c r="B206" s="101" t="s">
        <v>245</v>
      </c>
      <c r="C206" s="101"/>
      <c r="D206" s="4"/>
      <c r="E206" s="4"/>
      <c r="F206" s="102">
        <f>F214+F215+F220+F225+F226+F224+F223+F208+F212+F210+F207+F211+F222+F209+F213+F221</f>
        <v>52719.621999999996</v>
      </c>
      <c r="G206" s="102">
        <f>G214+G215+G220+G225+G226+G224+G223+G208+G212+G210+G207+G211+G222+G209+G213+G221</f>
        <v>0</v>
      </c>
      <c r="H206" s="102">
        <f>H214+H215+H220+H225+H226+H224+H223+H208+H212+H210+H207+H211+H222+H209+H213+H221</f>
        <v>0</v>
      </c>
      <c r="I206" s="102">
        <f>I214+I215+I220+I225+I226+I224+I223+I208+I212+I210+I207+I211+I222+I209+I213+I221</f>
        <v>0</v>
      </c>
      <c r="J206" s="102">
        <f>J214+J215+J220+J225+J226+J224+J223+J208+J212+J210+J207+J211+J222+J209+J213+J221</f>
        <v>52719.621999999996</v>
      </c>
    </row>
    <row r="207" spans="1:10" s="97" customFormat="1" ht="45">
      <c r="A207" s="31" t="s">
        <v>499</v>
      </c>
      <c r="B207" s="71" t="s">
        <v>256</v>
      </c>
      <c r="C207" s="71">
        <v>200</v>
      </c>
      <c r="D207" s="72" t="s">
        <v>206</v>
      </c>
      <c r="E207" s="72" t="s">
        <v>208</v>
      </c>
      <c r="F207" s="73">
        <f>ведомств!F386</f>
        <v>10</v>
      </c>
      <c r="G207" s="73">
        <f>ведомств!G386</f>
        <v>0</v>
      </c>
      <c r="H207" s="73">
        <f>ведомств!H386</f>
        <v>0</v>
      </c>
      <c r="I207" s="73">
        <f>ведомств!I386</f>
        <v>0</v>
      </c>
      <c r="J207" s="73">
        <f>ведомств!J386</f>
        <v>10</v>
      </c>
    </row>
    <row r="208" spans="1:10" s="97" customFormat="1" ht="45">
      <c r="A208" s="31" t="s">
        <v>499</v>
      </c>
      <c r="B208" s="71" t="s">
        <v>256</v>
      </c>
      <c r="C208" s="71">
        <v>200</v>
      </c>
      <c r="D208" s="72" t="s">
        <v>207</v>
      </c>
      <c r="E208" s="72" t="s">
        <v>203</v>
      </c>
      <c r="F208" s="73">
        <f>ведомств!F64</f>
        <v>10</v>
      </c>
      <c r="G208" s="73">
        <f>ведомств!G64</f>
        <v>0</v>
      </c>
      <c r="H208" s="73">
        <f>ведомств!H64</f>
        <v>0</v>
      </c>
      <c r="I208" s="73">
        <f>ведомств!I64</f>
        <v>0</v>
      </c>
      <c r="J208" s="73">
        <f>ведомств!J64</f>
        <v>10</v>
      </c>
    </row>
    <row r="209" spans="1:10" s="97" customFormat="1" ht="45">
      <c r="A209" s="31" t="s">
        <v>499</v>
      </c>
      <c r="B209" s="71" t="s">
        <v>256</v>
      </c>
      <c r="C209" s="71">
        <v>200</v>
      </c>
      <c r="D209" s="72" t="s">
        <v>15</v>
      </c>
      <c r="E209" s="72" t="s">
        <v>205</v>
      </c>
      <c r="F209" s="73">
        <f>ведомств!F643</f>
        <v>10</v>
      </c>
      <c r="G209" s="73">
        <f>ведомств!G643</f>
        <v>0</v>
      </c>
      <c r="H209" s="73">
        <f>ведомств!H643</f>
        <v>0</v>
      </c>
      <c r="I209" s="73">
        <f>ведомств!I643</f>
        <v>0</v>
      </c>
      <c r="J209" s="73">
        <f>ведомств!J643</f>
        <v>10</v>
      </c>
    </row>
    <row r="210" spans="1:10" s="97" customFormat="1" ht="45">
      <c r="A210" s="31" t="s">
        <v>499</v>
      </c>
      <c r="B210" s="71" t="s">
        <v>256</v>
      </c>
      <c r="C210" s="71">
        <v>200</v>
      </c>
      <c r="D210" s="72" t="s">
        <v>16</v>
      </c>
      <c r="E210" s="72" t="s">
        <v>201</v>
      </c>
      <c r="F210" s="73">
        <f>ведомств!F104</f>
        <v>20</v>
      </c>
      <c r="G210" s="73">
        <f>ведомств!G104</f>
        <v>0</v>
      </c>
      <c r="H210" s="73">
        <f>ведомств!H104</f>
        <v>0</v>
      </c>
      <c r="I210" s="73">
        <f>ведомств!I104</f>
        <v>0</v>
      </c>
      <c r="J210" s="73">
        <f>ведомств!J104</f>
        <v>20</v>
      </c>
    </row>
    <row r="211" spans="1:10" s="97" customFormat="1" ht="35.25" customHeight="1">
      <c r="A211" s="31" t="s">
        <v>625</v>
      </c>
      <c r="B211" s="71" t="s">
        <v>258</v>
      </c>
      <c r="C211" s="71">
        <v>200</v>
      </c>
      <c r="D211" s="72" t="s">
        <v>206</v>
      </c>
      <c r="E211" s="72" t="s">
        <v>208</v>
      </c>
      <c r="F211" s="73">
        <f>ведомств!F388</f>
        <v>9</v>
      </c>
      <c r="G211" s="73">
        <f>ведомств!G388</f>
        <v>0</v>
      </c>
      <c r="H211" s="73">
        <f>ведомств!H388</f>
        <v>0</v>
      </c>
      <c r="I211" s="73">
        <f>ведомств!I388</f>
        <v>0</v>
      </c>
      <c r="J211" s="73">
        <f>ведомств!J388</f>
        <v>9</v>
      </c>
    </row>
    <row r="212" spans="1:10" s="97" customFormat="1" ht="35.25" customHeight="1">
      <c r="A212" s="31" t="s">
        <v>625</v>
      </c>
      <c r="B212" s="71" t="s">
        <v>258</v>
      </c>
      <c r="C212" s="71">
        <v>200</v>
      </c>
      <c r="D212" s="72" t="s">
        <v>207</v>
      </c>
      <c r="E212" s="72" t="s">
        <v>203</v>
      </c>
      <c r="F212" s="73">
        <f>ведомств!F66</f>
        <v>41</v>
      </c>
      <c r="G212" s="73">
        <f>ведомств!G66</f>
        <v>0</v>
      </c>
      <c r="H212" s="73">
        <f>ведомств!H66</f>
        <v>0</v>
      </c>
      <c r="I212" s="73">
        <f>ведомств!I66</f>
        <v>0</v>
      </c>
      <c r="J212" s="73">
        <f>ведомств!J66</f>
        <v>41</v>
      </c>
    </row>
    <row r="213" spans="1:10" s="97" customFormat="1" ht="43.5" customHeight="1">
      <c r="A213" s="31" t="s">
        <v>838</v>
      </c>
      <c r="B213" s="71" t="s">
        <v>257</v>
      </c>
      <c r="C213" s="71">
        <v>500</v>
      </c>
      <c r="D213" s="72" t="s">
        <v>6</v>
      </c>
      <c r="E213" s="72" t="s">
        <v>18</v>
      </c>
      <c r="F213" s="73">
        <f>ведомств!F509</f>
        <v>90.811</v>
      </c>
      <c r="G213" s="73">
        <f>ведомств!G509</f>
        <v>0</v>
      </c>
      <c r="H213" s="73">
        <f>ведомств!H509</f>
        <v>0</v>
      </c>
      <c r="I213" s="73">
        <f>ведомств!I509</f>
        <v>0</v>
      </c>
      <c r="J213" s="73">
        <f>ведомств!J509</f>
        <v>90.811</v>
      </c>
    </row>
    <row r="214" spans="1:10" s="97" customFormat="1" ht="56.25">
      <c r="A214" s="31" t="s">
        <v>623</v>
      </c>
      <c r="B214" s="71" t="s">
        <v>257</v>
      </c>
      <c r="C214" s="71">
        <v>200</v>
      </c>
      <c r="D214" s="72" t="s">
        <v>6</v>
      </c>
      <c r="E214" s="72" t="s">
        <v>18</v>
      </c>
      <c r="F214" s="73">
        <f>ведомств!F448</f>
        <v>4.188999999999993</v>
      </c>
      <c r="G214" s="73">
        <f>ведомств!G448</f>
        <v>0</v>
      </c>
      <c r="H214" s="73">
        <f>ведомств!H448</f>
        <v>0</v>
      </c>
      <c r="I214" s="73">
        <f>ведомств!I448</f>
        <v>0</v>
      </c>
      <c r="J214" s="73">
        <f>ведомств!J448</f>
        <v>4.188999999999993</v>
      </c>
    </row>
    <row r="215" spans="1:10" s="97" customFormat="1" ht="22.5">
      <c r="A215" s="31" t="s">
        <v>488</v>
      </c>
      <c r="B215" s="71" t="s">
        <v>246</v>
      </c>
      <c r="C215" s="71"/>
      <c r="D215" s="72"/>
      <c r="E215" s="72"/>
      <c r="F215" s="73">
        <f>F216+F218+F219+F217</f>
        <v>45198.242</v>
      </c>
      <c r="G215" s="73">
        <f>G216+G218+G219+G217</f>
        <v>0</v>
      </c>
      <c r="H215" s="73">
        <f>H216+H218+H219+H217</f>
        <v>0</v>
      </c>
      <c r="I215" s="73">
        <f>I216+I218+I219+I217</f>
        <v>0</v>
      </c>
      <c r="J215" s="73">
        <f>J216+J218+J219+J217</f>
        <v>45198.242</v>
      </c>
    </row>
    <row r="216" spans="1:10" s="97" customFormat="1" ht="45">
      <c r="A216" s="31" t="s">
        <v>565</v>
      </c>
      <c r="B216" s="71" t="s">
        <v>560</v>
      </c>
      <c r="C216" s="71">
        <v>200</v>
      </c>
      <c r="D216" s="72" t="s">
        <v>203</v>
      </c>
      <c r="E216" s="72" t="s">
        <v>208</v>
      </c>
      <c r="F216" s="37">
        <f>ведомств!F148+ведомств!F212</f>
        <v>1066.3000000000002</v>
      </c>
      <c r="G216" s="37">
        <f>ведомств!G148+ведомств!G212</f>
        <v>0</v>
      </c>
      <c r="H216" s="37">
        <f>ведомств!H148+ведомств!H212</f>
        <v>0</v>
      </c>
      <c r="I216" s="37">
        <f>ведомств!I148+ведомств!I212</f>
        <v>0</v>
      </c>
      <c r="J216" s="37">
        <f>ведомств!J148+ведомств!J212</f>
        <v>1066.3000000000002</v>
      </c>
    </row>
    <row r="217" spans="1:10" s="97" customFormat="1" ht="45">
      <c r="A217" s="31" t="s">
        <v>731</v>
      </c>
      <c r="B217" s="71" t="s">
        <v>560</v>
      </c>
      <c r="C217" s="71">
        <v>400</v>
      </c>
      <c r="D217" s="72" t="s">
        <v>203</v>
      </c>
      <c r="E217" s="72" t="s">
        <v>208</v>
      </c>
      <c r="F217" s="37">
        <f>ведомств!F149</f>
        <v>8052.419</v>
      </c>
      <c r="G217" s="37">
        <f>ведомств!G149</f>
        <v>0</v>
      </c>
      <c r="H217" s="37">
        <f>ведомств!H149</f>
        <v>0</v>
      </c>
      <c r="I217" s="37">
        <f>ведомств!I149</f>
        <v>0</v>
      </c>
      <c r="J217" s="37">
        <f>ведомств!J149</f>
        <v>8052.419</v>
      </c>
    </row>
    <row r="218" spans="1:10" s="97" customFormat="1" ht="56.25">
      <c r="A218" s="31" t="s">
        <v>566</v>
      </c>
      <c r="B218" s="71" t="s">
        <v>561</v>
      </c>
      <c r="C218" s="71">
        <v>200</v>
      </c>
      <c r="D218" s="72" t="s">
        <v>203</v>
      </c>
      <c r="E218" s="72" t="s">
        <v>208</v>
      </c>
      <c r="F218" s="37">
        <f>ведомств!F151</f>
        <v>9079.522999999997</v>
      </c>
      <c r="G218" s="37">
        <f>ведомств!G151</f>
        <v>0</v>
      </c>
      <c r="H218" s="37">
        <f>ведомств!H151</f>
        <v>0</v>
      </c>
      <c r="I218" s="37">
        <f>ведомств!I151</f>
        <v>0</v>
      </c>
      <c r="J218" s="37">
        <f>ведомств!J151</f>
        <v>9079.522999999997</v>
      </c>
    </row>
    <row r="219" spans="1:10" s="97" customFormat="1" ht="56.25">
      <c r="A219" s="31" t="s">
        <v>564</v>
      </c>
      <c r="B219" s="71" t="s">
        <v>561</v>
      </c>
      <c r="C219" s="71">
        <v>600</v>
      </c>
      <c r="D219" s="72" t="s">
        <v>203</v>
      </c>
      <c r="E219" s="72" t="s">
        <v>208</v>
      </c>
      <c r="F219" s="37">
        <f>ведомств!F152</f>
        <v>27000</v>
      </c>
      <c r="G219" s="37">
        <f>ведомств!G152</f>
        <v>0</v>
      </c>
      <c r="H219" s="37">
        <f>ведомств!H152</f>
        <v>0</v>
      </c>
      <c r="I219" s="37">
        <f>ведомств!I152</f>
        <v>0</v>
      </c>
      <c r="J219" s="37">
        <f>ведомств!J152</f>
        <v>27000</v>
      </c>
    </row>
    <row r="220" spans="1:10" s="97" customFormat="1" ht="45">
      <c r="A220" s="31" t="s">
        <v>621</v>
      </c>
      <c r="B220" s="71" t="s">
        <v>259</v>
      </c>
      <c r="C220" s="71">
        <v>200</v>
      </c>
      <c r="D220" s="72" t="s">
        <v>6</v>
      </c>
      <c r="E220" s="72" t="s">
        <v>18</v>
      </c>
      <c r="F220" s="73">
        <f>ведомств!F450</f>
        <v>300</v>
      </c>
      <c r="G220" s="73">
        <f>ведомств!G450</f>
        <v>0</v>
      </c>
      <c r="H220" s="73">
        <f>ведомств!H450</f>
        <v>0</v>
      </c>
      <c r="I220" s="73">
        <f>ведомств!I450</f>
        <v>0</v>
      </c>
      <c r="J220" s="73">
        <f>ведомств!J450</f>
        <v>300</v>
      </c>
    </row>
    <row r="221" spans="1:10" s="97" customFormat="1" ht="33.75">
      <c r="A221" s="31" t="s">
        <v>888</v>
      </c>
      <c r="B221" s="71" t="s">
        <v>259</v>
      </c>
      <c r="C221" s="71">
        <v>300</v>
      </c>
      <c r="D221" s="72" t="s">
        <v>6</v>
      </c>
      <c r="E221" s="72" t="s">
        <v>18</v>
      </c>
      <c r="F221" s="73">
        <f>ведомств!F451</f>
        <v>15</v>
      </c>
      <c r="G221" s="73">
        <f>ведомств!G451</f>
        <v>0</v>
      </c>
      <c r="H221" s="73">
        <f>ведомств!H451</f>
        <v>0</v>
      </c>
      <c r="I221" s="73">
        <f>ведомств!I451</f>
        <v>0</v>
      </c>
      <c r="J221" s="73">
        <f>ведомств!J451</f>
        <v>15</v>
      </c>
    </row>
    <row r="222" spans="1:10" s="97" customFormat="1" ht="33.75">
      <c r="A222" s="31" t="s">
        <v>828</v>
      </c>
      <c r="B222" s="71" t="s">
        <v>259</v>
      </c>
      <c r="C222" s="71">
        <v>500</v>
      </c>
      <c r="D222" s="72" t="s">
        <v>6</v>
      </c>
      <c r="E222" s="72" t="s">
        <v>18</v>
      </c>
      <c r="F222" s="73">
        <f>ведомств!F507</f>
        <v>34</v>
      </c>
      <c r="G222" s="73">
        <f>ведомств!G507</f>
        <v>0</v>
      </c>
      <c r="H222" s="73">
        <f>ведомств!H507</f>
        <v>0</v>
      </c>
      <c r="I222" s="73">
        <f>ведомств!I507</f>
        <v>0</v>
      </c>
      <c r="J222" s="73">
        <f>ведомств!J507</f>
        <v>34</v>
      </c>
    </row>
    <row r="223" spans="1:10" s="97" customFormat="1" ht="45">
      <c r="A223" s="31" t="s">
        <v>621</v>
      </c>
      <c r="B223" s="71" t="s">
        <v>259</v>
      </c>
      <c r="C223" s="71">
        <v>200</v>
      </c>
      <c r="D223" s="72" t="s">
        <v>207</v>
      </c>
      <c r="E223" s="72" t="s">
        <v>203</v>
      </c>
      <c r="F223" s="73">
        <f>ведомств!F68</f>
        <v>2</v>
      </c>
      <c r="G223" s="73">
        <f>ведомств!G68</f>
        <v>0</v>
      </c>
      <c r="H223" s="73">
        <f>ведомств!H68</f>
        <v>0</v>
      </c>
      <c r="I223" s="73">
        <f>ведомств!I68</f>
        <v>0</v>
      </c>
      <c r="J223" s="73">
        <f>ведомств!J68</f>
        <v>2</v>
      </c>
    </row>
    <row r="224" spans="1:10" s="97" customFormat="1" ht="90">
      <c r="A224" s="31" t="s">
        <v>824</v>
      </c>
      <c r="B224" s="71" t="s">
        <v>260</v>
      </c>
      <c r="C224" s="71">
        <v>100</v>
      </c>
      <c r="D224" s="72" t="s">
        <v>202</v>
      </c>
      <c r="E224" s="72" t="s">
        <v>208</v>
      </c>
      <c r="F224" s="73">
        <f>ведомств!F473</f>
        <v>12</v>
      </c>
      <c r="G224" s="73">
        <f>ведомств!G473</f>
        <v>0</v>
      </c>
      <c r="H224" s="73">
        <f>ведомств!H473</f>
        <v>0</v>
      </c>
      <c r="I224" s="73">
        <f>ведомств!I473</f>
        <v>0</v>
      </c>
      <c r="J224" s="73">
        <f>ведомств!J473</f>
        <v>12</v>
      </c>
    </row>
    <row r="225" spans="1:10" s="97" customFormat="1" ht="56.25">
      <c r="A225" s="31" t="s">
        <v>618</v>
      </c>
      <c r="B225" s="71" t="s">
        <v>260</v>
      </c>
      <c r="C225" s="71">
        <v>500</v>
      </c>
      <c r="D225" s="72" t="s">
        <v>202</v>
      </c>
      <c r="E225" s="72" t="s">
        <v>208</v>
      </c>
      <c r="F225" s="73">
        <f>ведомств!F516</f>
        <v>5765.38</v>
      </c>
      <c r="G225" s="73">
        <f>ведомств!G516</f>
        <v>0</v>
      </c>
      <c r="H225" s="73">
        <f>ведомств!H516</f>
        <v>0</v>
      </c>
      <c r="I225" s="73">
        <f>ведомств!I516</f>
        <v>0</v>
      </c>
      <c r="J225" s="73">
        <f>ведомств!J516</f>
        <v>5765.38</v>
      </c>
    </row>
    <row r="226" spans="1:10" s="97" customFormat="1" ht="67.5">
      <c r="A226" s="31" t="s">
        <v>619</v>
      </c>
      <c r="B226" s="71" t="s">
        <v>260</v>
      </c>
      <c r="C226" s="71">
        <v>200</v>
      </c>
      <c r="D226" s="72" t="s">
        <v>202</v>
      </c>
      <c r="E226" s="72" t="s">
        <v>208</v>
      </c>
      <c r="F226" s="73">
        <f>ведомств!F474</f>
        <v>1198</v>
      </c>
      <c r="G226" s="73">
        <f>ведомств!G474</f>
        <v>0</v>
      </c>
      <c r="H226" s="73">
        <f>ведомств!H474</f>
        <v>0</v>
      </c>
      <c r="I226" s="73">
        <f>ведомств!I474</f>
        <v>0</v>
      </c>
      <c r="J226" s="73">
        <f>ведомств!J474</f>
        <v>1198</v>
      </c>
    </row>
    <row r="227" spans="1:10" s="100" customFormat="1" ht="11.25" customHeight="1">
      <c r="A227" s="33" t="s">
        <v>42</v>
      </c>
      <c r="B227" s="101" t="s">
        <v>263</v>
      </c>
      <c r="C227" s="101"/>
      <c r="D227" s="4"/>
      <c r="E227" s="4"/>
      <c r="F227" s="102">
        <f>SUM(F228:F229)</f>
        <v>2000</v>
      </c>
      <c r="G227" s="102">
        <f>SUM(G228:G229)</f>
        <v>0</v>
      </c>
      <c r="H227" s="102">
        <f>SUM(H228:H229)</f>
        <v>0</v>
      </c>
      <c r="I227" s="102">
        <f>SUM(I228:I229)</f>
        <v>0</v>
      </c>
      <c r="J227" s="102">
        <f>SUM(J228:J229)</f>
        <v>2000</v>
      </c>
    </row>
    <row r="228" spans="1:10" s="100" customFormat="1" ht="36" customHeight="1">
      <c r="A228" s="31" t="s">
        <v>500</v>
      </c>
      <c r="B228" s="71" t="s">
        <v>264</v>
      </c>
      <c r="C228" s="71">
        <v>200</v>
      </c>
      <c r="D228" s="72" t="s">
        <v>208</v>
      </c>
      <c r="E228" s="72" t="s">
        <v>208</v>
      </c>
      <c r="F228" s="73">
        <f>ведомств!F487+ведомств!F729</f>
        <v>409.5</v>
      </c>
      <c r="G228" s="73">
        <f>ведомств!G487+ведомств!G729</f>
        <v>0</v>
      </c>
      <c r="H228" s="73">
        <f>ведомств!H487+ведомств!H729</f>
        <v>0</v>
      </c>
      <c r="I228" s="73">
        <f>ведомств!I487+ведомств!I729</f>
        <v>0</v>
      </c>
      <c r="J228" s="73">
        <f>ведомств!J487+ведомств!J729</f>
        <v>409.5</v>
      </c>
    </row>
    <row r="229" spans="1:10" s="100" customFormat="1" ht="36" customHeight="1">
      <c r="A229" s="31" t="s">
        <v>811</v>
      </c>
      <c r="B229" s="71" t="s">
        <v>264</v>
      </c>
      <c r="C229" s="71">
        <v>600</v>
      </c>
      <c r="D229" s="72" t="s">
        <v>208</v>
      </c>
      <c r="E229" s="72" t="s">
        <v>208</v>
      </c>
      <c r="F229" s="73">
        <f>ведомств!F544</f>
        <v>1590.5</v>
      </c>
      <c r="G229" s="73">
        <f>ведомств!G544</f>
        <v>0</v>
      </c>
      <c r="H229" s="73">
        <f>ведомств!H544</f>
        <v>0</v>
      </c>
      <c r="I229" s="73">
        <f>ведомств!I544</f>
        <v>0</v>
      </c>
      <c r="J229" s="73">
        <f>ведомств!J544</f>
        <v>1590.5</v>
      </c>
    </row>
    <row r="230" spans="1:10" s="100" customFormat="1" ht="22.5">
      <c r="A230" s="120" t="s">
        <v>225</v>
      </c>
      <c r="B230" s="101" t="s">
        <v>261</v>
      </c>
      <c r="C230" s="101"/>
      <c r="D230" s="4"/>
      <c r="E230" s="4"/>
      <c r="F230" s="102">
        <f>SUM(F231:F237)</f>
        <v>2270.4000000000005</v>
      </c>
      <c r="G230" s="102">
        <f>SUM(G231:G237)</f>
        <v>0</v>
      </c>
      <c r="H230" s="102">
        <f>SUM(H231:H237)</f>
        <v>0</v>
      </c>
      <c r="I230" s="102">
        <f>SUM(I231:I237)</f>
        <v>0</v>
      </c>
      <c r="J230" s="102">
        <f>SUM(J231:J237)</f>
        <v>2270.4000000000005</v>
      </c>
    </row>
    <row r="231" spans="1:10" s="100" customFormat="1" ht="45">
      <c r="A231" s="31" t="s">
        <v>579</v>
      </c>
      <c r="B231" s="71" t="s">
        <v>300</v>
      </c>
      <c r="C231" s="71">
        <v>200</v>
      </c>
      <c r="D231" s="72" t="s">
        <v>15</v>
      </c>
      <c r="E231" s="72" t="s">
        <v>205</v>
      </c>
      <c r="F231" s="73">
        <f>ведомств!F646</f>
        <v>7.941000000000258</v>
      </c>
      <c r="G231" s="73">
        <f>ведомств!G646</f>
        <v>0</v>
      </c>
      <c r="H231" s="73">
        <f>ведомств!H646</f>
        <v>0</v>
      </c>
      <c r="I231" s="73">
        <f>ведомств!I646</f>
        <v>0</v>
      </c>
      <c r="J231" s="73">
        <f>ведомств!J646</f>
        <v>7.941000000000258</v>
      </c>
    </row>
    <row r="232" spans="1:10" s="100" customFormat="1" ht="35.25" customHeight="1">
      <c r="A232" s="31" t="s">
        <v>501</v>
      </c>
      <c r="B232" s="71" t="s">
        <v>300</v>
      </c>
      <c r="C232" s="71">
        <v>300</v>
      </c>
      <c r="D232" s="72" t="s">
        <v>15</v>
      </c>
      <c r="E232" s="72" t="s">
        <v>205</v>
      </c>
      <c r="F232" s="37">
        <f>ведомств!F647</f>
        <v>374.759</v>
      </c>
      <c r="G232" s="37">
        <f>ведомств!G647</f>
        <v>0</v>
      </c>
      <c r="H232" s="37">
        <f>ведомств!H647</f>
        <v>0</v>
      </c>
      <c r="I232" s="37">
        <f>ведомств!I647</f>
        <v>0</v>
      </c>
      <c r="J232" s="37">
        <f>ведомств!J647</f>
        <v>374.759</v>
      </c>
    </row>
    <row r="233" spans="1:10" s="100" customFormat="1" ht="46.5" customHeight="1">
      <c r="A233" s="31" t="s">
        <v>582</v>
      </c>
      <c r="B233" s="71" t="s">
        <v>300</v>
      </c>
      <c r="C233" s="71">
        <v>600</v>
      </c>
      <c r="D233" s="72" t="s">
        <v>15</v>
      </c>
      <c r="E233" s="72" t="s">
        <v>205</v>
      </c>
      <c r="F233" s="37">
        <f>ведомств!F648</f>
        <v>1576.95</v>
      </c>
      <c r="G233" s="37">
        <f>ведомств!G648</f>
        <v>0</v>
      </c>
      <c r="H233" s="37">
        <f>ведомств!H648</f>
        <v>0</v>
      </c>
      <c r="I233" s="37">
        <f>ведомств!I648</f>
        <v>0</v>
      </c>
      <c r="J233" s="37">
        <f>ведомств!J648</f>
        <v>1576.95</v>
      </c>
    </row>
    <row r="234" spans="1:10" s="100" customFormat="1" ht="46.5" customHeight="1">
      <c r="A234" s="31" t="s">
        <v>810</v>
      </c>
      <c r="B234" s="71" t="s">
        <v>808</v>
      </c>
      <c r="C234" s="71">
        <v>200</v>
      </c>
      <c r="D234" s="72" t="s">
        <v>6</v>
      </c>
      <c r="E234" s="72" t="s">
        <v>18</v>
      </c>
      <c r="F234" s="37">
        <f>ведомств!F689</f>
        <v>71.525</v>
      </c>
      <c r="G234" s="37">
        <f>ведомств!G689</f>
        <v>0</v>
      </c>
      <c r="H234" s="37">
        <f>ведомств!H689</f>
        <v>0</v>
      </c>
      <c r="I234" s="37">
        <f>ведомств!I689</f>
        <v>0</v>
      </c>
      <c r="J234" s="37">
        <f>ведомств!J689</f>
        <v>71.525</v>
      </c>
    </row>
    <row r="235" spans="1:10" s="100" customFormat="1" ht="69" customHeight="1">
      <c r="A235" s="31" t="s">
        <v>810</v>
      </c>
      <c r="B235" s="71" t="s">
        <v>808</v>
      </c>
      <c r="C235" s="71">
        <v>200</v>
      </c>
      <c r="D235" s="72" t="s">
        <v>206</v>
      </c>
      <c r="E235" s="72" t="s">
        <v>6</v>
      </c>
      <c r="F235" s="37">
        <f>ведомств!F236</f>
        <v>52.626</v>
      </c>
      <c r="G235" s="37">
        <f>ведомств!G236</f>
        <v>0</v>
      </c>
      <c r="H235" s="37">
        <f>ведомств!H236</f>
        <v>0</v>
      </c>
      <c r="I235" s="37">
        <f>ведомств!I236</f>
        <v>0</v>
      </c>
      <c r="J235" s="37">
        <f>ведомств!J236</f>
        <v>52.626</v>
      </c>
    </row>
    <row r="236" spans="1:10" s="100" customFormat="1" ht="69.75" customHeight="1">
      <c r="A236" s="31" t="s">
        <v>810</v>
      </c>
      <c r="B236" s="71" t="s">
        <v>808</v>
      </c>
      <c r="C236" s="71">
        <v>200</v>
      </c>
      <c r="D236" s="72" t="s">
        <v>206</v>
      </c>
      <c r="E236" s="72" t="s">
        <v>201</v>
      </c>
      <c r="F236" s="37">
        <f>ведомств!F292</f>
        <v>67.012</v>
      </c>
      <c r="G236" s="37">
        <f>ведомств!G292</f>
        <v>0</v>
      </c>
      <c r="H236" s="37">
        <f>ведомств!H292</f>
        <v>0</v>
      </c>
      <c r="I236" s="37">
        <f>ведомств!I292</f>
        <v>0</v>
      </c>
      <c r="J236" s="37">
        <f>ведомств!J292</f>
        <v>67.012</v>
      </c>
    </row>
    <row r="237" spans="1:10" s="100" customFormat="1" ht="69.75" customHeight="1">
      <c r="A237" s="31" t="s">
        <v>810</v>
      </c>
      <c r="B237" s="71" t="s">
        <v>808</v>
      </c>
      <c r="C237" s="71">
        <v>200</v>
      </c>
      <c r="D237" s="72" t="s">
        <v>207</v>
      </c>
      <c r="E237" s="72" t="s">
        <v>6</v>
      </c>
      <c r="F237" s="37">
        <f>ведомств!F44</f>
        <v>119.587</v>
      </c>
      <c r="G237" s="37">
        <f>ведомств!G44</f>
        <v>0</v>
      </c>
      <c r="H237" s="37">
        <f>ведомств!H44</f>
        <v>0</v>
      </c>
      <c r="I237" s="37">
        <f>ведомств!I44</f>
        <v>0</v>
      </c>
      <c r="J237" s="37">
        <f>ведомств!J44</f>
        <v>119.587</v>
      </c>
    </row>
    <row r="238" spans="1:10" s="97" customFormat="1" ht="22.5">
      <c r="A238" s="120" t="s">
        <v>184</v>
      </c>
      <c r="B238" s="101" t="s">
        <v>247</v>
      </c>
      <c r="C238" s="101"/>
      <c r="D238" s="4"/>
      <c r="E238" s="4"/>
      <c r="F238" s="102">
        <f>F239+F247+F246</f>
        <v>22178.739999999998</v>
      </c>
      <c r="G238" s="102">
        <f>G239+G247+G246</f>
        <v>0</v>
      </c>
      <c r="H238" s="102">
        <f>H239+H247+H246</f>
        <v>0</v>
      </c>
      <c r="I238" s="102">
        <f>I239+I247+I246</f>
        <v>0</v>
      </c>
      <c r="J238" s="102">
        <f>J239+J247+J246</f>
        <v>22178.739999999998</v>
      </c>
    </row>
    <row r="239" spans="1:10" s="97" customFormat="1" ht="33.75">
      <c r="A239" s="31" t="s">
        <v>502</v>
      </c>
      <c r="B239" s="71" t="s">
        <v>248</v>
      </c>
      <c r="C239" s="71"/>
      <c r="D239" s="72"/>
      <c r="E239" s="72"/>
      <c r="F239" s="73">
        <f>SUM(F240:F245)</f>
        <v>21412.706</v>
      </c>
      <c r="G239" s="73">
        <f>SUM(G240:G245)</f>
        <v>0</v>
      </c>
      <c r="H239" s="73">
        <f>SUM(H240:H245)</f>
        <v>0</v>
      </c>
      <c r="I239" s="73">
        <f>SUM(I240:I245)</f>
        <v>0</v>
      </c>
      <c r="J239" s="73">
        <f>SUM(J240:J245)</f>
        <v>21412.706</v>
      </c>
    </row>
    <row r="240" spans="1:10" s="97" customFormat="1" ht="33.75">
      <c r="A240" s="31" t="s">
        <v>384</v>
      </c>
      <c r="B240" s="71" t="s">
        <v>250</v>
      </c>
      <c r="C240" s="71">
        <v>200</v>
      </c>
      <c r="D240" s="72" t="s">
        <v>204</v>
      </c>
      <c r="E240" s="72" t="s">
        <v>204</v>
      </c>
      <c r="F240" s="73">
        <f>ведомств!F173</f>
        <v>2407.731000000001</v>
      </c>
      <c r="G240" s="73">
        <f>ведомств!G173</f>
        <v>0</v>
      </c>
      <c r="H240" s="73">
        <f>ведомств!H173</f>
        <v>0</v>
      </c>
      <c r="I240" s="73">
        <f>ведомств!I173</f>
        <v>0</v>
      </c>
      <c r="J240" s="73">
        <f>ведомств!J173</f>
        <v>2407.731000000001</v>
      </c>
    </row>
    <row r="241" spans="1:10" s="97" customFormat="1" ht="33.75">
      <c r="A241" s="31" t="s">
        <v>732</v>
      </c>
      <c r="B241" s="71" t="s">
        <v>250</v>
      </c>
      <c r="C241" s="71">
        <v>400</v>
      </c>
      <c r="D241" s="72" t="s">
        <v>204</v>
      </c>
      <c r="E241" s="72" t="s">
        <v>204</v>
      </c>
      <c r="F241" s="73">
        <f>ведомств!F174</f>
        <v>9205.569</v>
      </c>
      <c r="G241" s="73">
        <f>ведомств!G174</f>
        <v>0</v>
      </c>
      <c r="H241" s="73">
        <f>ведомств!H174</f>
        <v>0</v>
      </c>
      <c r="I241" s="73">
        <f>ведомств!I174</f>
        <v>0</v>
      </c>
      <c r="J241" s="73">
        <f>ведомств!J174</f>
        <v>9205.569</v>
      </c>
    </row>
    <row r="242" spans="1:10" s="97" customFormat="1" ht="33.75">
      <c r="A242" s="31" t="s">
        <v>733</v>
      </c>
      <c r="B242" s="71" t="s">
        <v>251</v>
      </c>
      <c r="C242" s="71">
        <v>200</v>
      </c>
      <c r="D242" s="72" t="s">
        <v>204</v>
      </c>
      <c r="E242" s="72" t="s">
        <v>204</v>
      </c>
      <c r="F242" s="37">
        <f>ведомств!F176</f>
        <v>5249.397</v>
      </c>
      <c r="G242" s="37">
        <f>ведомств!G176</f>
        <v>0</v>
      </c>
      <c r="H242" s="37">
        <f>ведомств!H176</f>
        <v>0</v>
      </c>
      <c r="I242" s="37">
        <f>ведомств!I176</f>
        <v>0</v>
      </c>
      <c r="J242" s="37">
        <f>ведомств!J176</f>
        <v>5249.397</v>
      </c>
    </row>
    <row r="243" spans="1:10" s="97" customFormat="1" ht="37.5" customHeight="1">
      <c r="A243" s="31" t="s">
        <v>734</v>
      </c>
      <c r="B243" s="71" t="s">
        <v>251</v>
      </c>
      <c r="C243" s="71">
        <v>400</v>
      </c>
      <c r="D243" s="72" t="s">
        <v>204</v>
      </c>
      <c r="E243" s="72" t="s">
        <v>204</v>
      </c>
      <c r="F243" s="37">
        <f>ведомств!F177</f>
        <v>3950.009</v>
      </c>
      <c r="G243" s="37">
        <f>ведомств!G177</f>
        <v>0</v>
      </c>
      <c r="H243" s="37">
        <f>ведомств!H177</f>
        <v>0</v>
      </c>
      <c r="I243" s="37">
        <f>ведомств!I177</f>
        <v>0</v>
      </c>
      <c r="J243" s="37">
        <f>ведомств!J177</f>
        <v>3950.009</v>
      </c>
    </row>
    <row r="244" spans="1:10" s="97" customFormat="1" ht="70.5" customHeight="1">
      <c r="A244" s="31" t="s">
        <v>470</v>
      </c>
      <c r="B244" s="71" t="s">
        <v>468</v>
      </c>
      <c r="C244" s="71">
        <v>200</v>
      </c>
      <c r="D244" s="72" t="s">
        <v>205</v>
      </c>
      <c r="E244" s="72" t="s">
        <v>204</v>
      </c>
      <c r="F244" s="37">
        <f>ведомств!F719</f>
        <v>537.238</v>
      </c>
      <c r="G244" s="37">
        <f>ведомств!G719</f>
        <v>0</v>
      </c>
      <c r="H244" s="37">
        <f>ведомств!H719</f>
        <v>0</v>
      </c>
      <c r="I244" s="37">
        <f>ведомств!I719</f>
        <v>0</v>
      </c>
      <c r="J244" s="37">
        <f>ведомств!J719</f>
        <v>537.238</v>
      </c>
    </row>
    <row r="245" spans="1:10" s="97" customFormat="1" ht="71.25" customHeight="1">
      <c r="A245" s="31" t="s">
        <v>892</v>
      </c>
      <c r="B245" s="135" t="s">
        <v>890</v>
      </c>
      <c r="C245" s="71">
        <v>200</v>
      </c>
      <c r="D245" s="72" t="s">
        <v>205</v>
      </c>
      <c r="E245" s="72" t="s">
        <v>204</v>
      </c>
      <c r="F245" s="37">
        <f>ведомств!F721</f>
        <v>62.762</v>
      </c>
      <c r="G245" s="37">
        <f>ведомств!G721</f>
        <v>0</v>
      </c>
      <c r="H245" s="37">
        <f>ведомств!H721</f>
        <v>0</v>
      </c>
      <c r="I245" s="37">
        <f>ведомств!I721</f>
        <v>0</v>
      </c>
      <c r="J245" s="37">
        <f>ведомств!J721</f>
        <v>62.762</v>
      </c>
    </row>
    <row r="246" spans="1:10" s="97" customFormat="1" ht="48" customHeight="1">
      <c r="A246" s="31" t="s">
        <v>819</v>
      </c>
      <c r="B246" s="71" t="s">
        <v>669</v>
      </c>
      <c r="C246" s="71">
        <v>400</v>
      </c>
      <c r="D246" s="72" t="s">
        <v>204</v>
      </c>
      <c r="E246" s="72" t="s">
        <v>201</v>
      </c>
      <c r="F246" s="37">
        <f>ведомств!F159</f>
        <v>757.537</v>
      </c>
      <c r="G246" s="37">
        <f>ведомств!G159</f>
        <v>0</v>
      </c>
      <c r="H246" s="37">
        <f>ведомств!H159</f>
        <v>0</v>
      </c>
      <c r="I246" s="37">
        <f>ведомств!I159</f>
        <v>0</v>
      </c>
      <c r="J246" s="37">
        <f>ведомств!J159</f>
        <v>757.537</v>
      </c>
    </row>
    <row r="247" spans="1:10" s="97" customFormat="1" ht="36" customHeight="1">
      <c r="A247" s="31" t="s">
        <v>671</v>
      </c>
      <c r="B247" s="71" t="s">
        <v>669</v>
      </c>
      <c r="C247" s="71">
        <v>200</v>
      </c>
      <c r="D247" s="72" t="s">
        <v>204</v>
      </c>
      <c r="E247" s="72" t="s">
        <v>201</v>
      </c>
      <c r="F247" s="37">
        <f>ведомств!F158</f>
        <v>8.497</v>
      </c>
      <c r="G247" s="37">
        <f>ведомств!G158</f>
        <v>0</v>
      </c>
      <c r="H247" s="37">
        <f>ведомств!H158</f>
        <v>0</v>
      </c>
      <c r="I247" s="37">
        <f>ведомств!I158</f>
        <v>0</v>
      </c>
      <c r="J247" s="37">
        <f>ведомств!J158</f>
        <v>8.497</v>
      </c>
    </row>
    <row r="248" spans="1:10" s="100" customFormat="1" ht="22.5">
      <c r="A248" s="33" t="s">
        <v>43</v>
      </c>
      <c r="B248" s="101" t="s">
        <v>271</v>
      </c>
      <c r="C248" s="101"/>
      <c r="D248" s="4"/>
      <c r="E248" s="4"/>
      <c r="F248" s="102">
        <f>F249</f>
        <v>53394.007</v>
      </c>
      <c r="G248" s="102">
        <f>G249</f>
        <v>3444.875</v>
      </c>
      <c r="H248" s="102">
        <f>H249</f>
        <v>0</v>
      </c>
      <c r="I248" s="102">
        <f>I249</f>
        <v>1135.897</v>
      </c>
      <c r="J248" s="102">
        <f>J249</f>
        <v>57974.778999999995</v>
      </c>
    </row>
    <row r="249" spans="1:10" s="100" customFormat="1" ht="22.5">
      <c r="A249" s="31" t="s">
        <v>692</v>
      </c>
      <c r="B249" s="71" t="s">
        <v>272</v>
      </c>
      <c r="C249" s="101"/>
      <c r="D249" s="4"/>
      <c r="E249" s="4"/>
      <c r="F249" s="102">
        <f>SUM(F250:F259)</f>
        <v>53394.007</v>
      </c>
      <c r="G249" s="102">
        <f>SUM(G250:G259)</f>
        <v>3444.875</v>
      </c>
      <c r="H249" s="102">
        <f>SUM(H250:H259)</f>
        <v>0</v>
      </c>
      <c r="I249" s="102">
        <f>SUM(I250:I259)</f>
        <v>1135.897</v>
      </c>
      <c r="J249" s="102">
        <f>SUM(J250:J259)</f>
        <v>57974.778999999995</v>
      </c>
    </row>
    <row r="250" spans="1:10" s="100" customFormat="1" ht="67.5">
      <c r="A250" s="31" t="s">
        <v>503</v>
      </c>
      <c r="B250" s="71" t="s">
        <v>272</v>
      </c>
      <c r="C250" s="71">
        <v>100</v>
      </c>
      <c r="D250" s="72" t="s">
        <v>16</v>
      </c>
      <c r="E250" s="72" t="s">
        <v>201</v>
      </c>
      <c r="F250" s="37">
        <f>ведомств!F106</f>
        <v>4274.273000000001</v>
      </c>
      <c r="G250" s="37">
        <f>ведомств!G106</f>
        <v>0</v>
      </c>
      <c r="H250" s="37">
        <f>ведомств!H106</f>
        <v>0</v>
      </c>
      <c r="I250" s="37">
        <f>ведомств!I106</f>
        <v>0</v>
      </c>
      <c r="J250" s="37">
        <f>ведомств!J106</f>
        <v>4274.273000000001</v>
      </c>
    </row>
    <row r="251" spans="1:10" s="97" customFormat="1" ht="45">
      <c r="A251" s="31" t="s">
        <v>504</v>
      </c>
      <c r="B251" s="71" t="s">
        <v>272</v>
      </c>
      <c r="C251" s="71">
        <v>200</v>
      </c>
      <c r="D251" s="72" t="s">
        <v>16</v>
      </c>
      <c r="E251" s="72" t="s">
        <v>201</v>
      </c>
      <c r="F251" s="37">
        <f>ведомств!F107</f>
        <v>10988.819000000001</v>
      </c>
      <c r="G251" s="37">
        <f>ведомств!G107</f>
        <v>0</v>
      </c>
      <c r="H251" s="37">
        <f>ведомств!H107</f>
        <v>0</v>
      </c>
      <c r="I251" s="37">
        <f>ведомств!I107</f>
        <v>0</v>
      </c>
      <c r="J251" s="37">
        <f>ведомств!J107</f>
        <v>10988.819000000001</v>
      </c>
    </row>
    <row r="252" spans="1:10" s="97" customFormat="1" ht="33.75">
      <c r="A252" s="31" t="s">
        <v>818</v>
      </c>
      <c r="B252" s="71" t="s">
        <v>272</v>
      </c>
      <c r="C252" s="71">
        <v>300</v>
      </c>
      <c r="D252" s="72" t="s">
        <v>16</v>
      </c>
      <c r="E252" s="72" t="s">
        <v>201</v>
      </c>
      <c r="F252" s="37">
        <f>ведомств!F108</f>
        <v>10.5</v>
      </c>
      <c r="G252" s="37">
        <f>ведомств!G108</f>
        <v>0</v>
      </c>
      <c r="H252" s="37">
        <f>ведомств!H108</f>
        <v>0</v>
      </c>
      <c r="I252" s="37">
        <f>ведомств!I108</f>
        <v>0</v>
      </c>
      <c r="J252" s="37">
        <f>ведомств!J108</f>
        <v>10.5</v>
      </c>
    </row>
    <row r="253" spans="1:10" s="97" customFormat="1" ht="45">
      <c r="A253" s="31" t="s">
        <v>505</v>
      </c>
      <c r="B253" s="71" t="s">
        <v>272</v>
      </c>
      <c r="C253" s="71">
        <v>600</v>
      </c>
      <c r="D253" s="72" t="s">
        <v>16</v>
      </c>
      <c r="E253" s="72" t="s">
        <v>6</v>
      </c>
      <c r="F253" s="37">
        <f>ведомств!F90</f>
        <v>27580.532999999996</v>
      </c>
      <c r="G253" s="37">
        <f>ведомств!G90</f>
        <v>3444.875</v>
      </c>
      <c r="H253" s="37">
        <f>ведомств!H90</f>
        <v>0</v>
      </c>
      <c r="I253" s="37">
        <f>ведомств!I90</f>
        <v>1135.897</v>
      </c>
      <c r="J253" s="37">
        <f>ведомств!J90</f>
        <v>32161.304999999997</v>
      </c>
    </row>
    <row r="254" spans="1:10" s="97" customFormat="1" ht="45">
      <c r="A254" s="31" t="s">
        <v>505</v>
      </c>
      <c r="B254" s="71" t="s">
        <v>272</v>
      </c>
      <c r="C254" s="71">
        <v>600</v>
      </c>
      <c r="D254" s="72" t="s">
        <v>16</v>
      </c>
      <c r="E254" s="72" t="s">
        <v>201</v>
      </c>
      <c r="F254" s="37">
        <f>ведомств!F109</f>
        <v>5510.078</v>
      </c>
      <c r="G254" s="37">
        <f>ведомств!G109</f>
        <v>0</v>
      </c>
      <c r="H254" s="37">
        <f>ведомств!H109</f>
        <v>0</v>
      </c>
      <c r="I254" s="37">
        <f>ведомств!I109</f>
        <v>0</v>
      </c>
      <c r="J254" s="37">
        <f>ведомств!J109</f>
        <v>5510.078</v>
      </c>
    </row>
    <row r="255" spans="1:10" s="97" customFormat="1" ht="33.75">
      <c r="A255" s="31" t="s">
        <v>506</v>
      </c>
      <c r="B255" s="71" t="s">
        <v>272</v>
      </c>
      <c r="C255" s="71">
        <v>800</v>
      </c>
      <c r="D255" s="72" t="s">
        <v>16</v>
      </c>
      <c r="E255" s="72" t="s">
        <v>201</v>
      </c>
      <c r="F255" s="37">
        <f>ведомств!F110</f>
        <v>249.8040000000001</v>
      </c>
      <c r="G255" s="37">
        <f>ведомств!G110</f>
        <v>0</v>
      </c>
      <c r="H255" s="37">
        <f>ведомств!H110</f>
        <v>0</v>
      </c>
      <c r="I255" s="37">
        <f>ведомств!I110</f>
        <v>0</v>
      </c>
      <c r="J255" s="37">
        <f>ведомств!J110</f>
        <v>249.8040000000001</v>
      </c>
    </row>
    <row r="256" spans="1:10" s="97" customFormat="1" ht="48.75" customHeight="1">
      <c r="A256" s="11" t="s">
        <v>558</v>
      </c>
      <c r="B256" s="47" t="s">
        <v>555</v>
      </c>
      <c r="C256" s="71">
        <v>200</v>
      </c>
      <c r="D256" s="72" t="s">
        <v>16</v>
      </c>
      <c r="E256" s="72" t="s">
        <v>201</v>
      </c>
      <c r="F256" s="37">
        <f>ведомств!F112</f>
        <v>10</v>
      </c>
      <c r="G256" s="37">
        <f>ведомств!G112</f>
        <v>0</v>
      </c>
      <c r="H256" s="37">
        <f>ведомств!H112</f>
        <v>0</v>
      </c>
      <c r="I256" s="37">
        <f>ведомств!I112</f>
        <v>0</v>
      </c>
      <c r="J256" s="37">
        <f>ведомств!J112</f>
        <v>10</v>
      </c>
    </row>
    <row r="257" spans="1:10" s="97" customFormat="1" ht="61.5" customHeight="1">
      <c r="A257" s="11" t="s">
        <v>675</v>
      </c>
      <c r="B257" s="47" t="s">
        <v>730</v>
      </c>
      <c r="C257" s="71">
        <v>200</v>
      </c>
      <c r="D257" s="72" t="s">
        <v>16</v>
      </c>
      <c r="E257" s="72" t="s">
        <v>201</v>
      </c>
      <c r="F257" s="37">
        <f>ведомств!F114</f>
        <v>4750</v>
      </c>
      <c r="G257" s="37">
        <f>ведомств!G114</f>
        <v>0</v>
      </c>
      <c r="H257" s="37">
        <f>ведомств!H114</f>
        <v>0</v>
      </c>
      <c r="I257" s="37">
        <f>ведомств!I114</f>
        <v>0</v>
      </c>
      <c r="J257" s="37">
        <f>ведомств!J114</f>
        <v>4750</v>
      </c>
    </row>
    <row r="258" spans="1:10" s="97" customFormat="1" ht="48" customHeight="1">
      <c r="A258" s="11" t="s">
        <v>816</v>
      </c>
      <c r="B258" s="47" t="s">
        <v>815</v>
      </c>
      <c r="C258" s="71">
        <v>200</v>
      </c>
      <c r="D258" s="72" t="s">
        <v>16</v>
      </c>
      <c r="E258" s="72" t="s">
        <v>201</v>
      </c>
      <c r="F258" s="37">
        <f>ведомств!F116</f>
        <v>10</v>
      </c>
      <c r="G258" s="37">
        <f>ведомств!G116</f>
        <v>0</v>
      </c>
      <c r="H258" s="37">
        <f>ведомств!H116</f>
        <v>0</v>
      </c>
      <c r="I258" s="37">
        <f>ведомств!I116</f>
        <v>0</v>
      </c>
      <c r="J258" s="37">
        <f>ведомств!J116</f>
        <v>10</v>
      </c>
    </row>
    <row r="259" spans="1:10" s="97" customFormat="1" ht="56.25">
      <c r="A259" s="31" t="s">
        <v>559</v>
      </c>
      <c r="B259" s="140" t="s">
        <v>557</v>
      </c>
      <c r="C259" s="71">
        <v>200</v>
      </c>
      <c r="D259" s="72" t="s">
        <v>16</v>
      </c>
      <c r="E259" s="72" t="s">
        <v>201</v>
      </c>
      <c r="F259" s="37">
        <f>ведомств!F118</f>
        <v>10</v>
      </c>
      <c r="G259" s="37">
        <f>ведомств!G118</f>
        <v>0</v>
      </c>
      <c r="H259" s="37">
        <f>ведомств!H118</f>
        <v>0</v>
      </c>
      <c r="I259" s="37">
        <f>ведомств!I118</f>
        <v>0</v>
      </c>
      <c r="J259" s="37">
        <f>ведомств!J118</f>
        <v>10</v>
      </c>
    </row>
    <row r="260" spans="1:10" s="110" customFormat="1" ht="33.75">
      <c r="A260" s="120" t="s">
        <v>44</v>
      </c>
      <c r="B260" s="101" t="s">
        <v>273</v>
      </c>
      <c r="C260" s="101"/>
      <c r="D260" s="4"/>
      <c r="E260" s="4"/>
      <c r="F260" s="102">
        <f>F264+F261</f>
        <v>74843.906</v>
      </c>
      <c r="G260" s="102">
        <f>G264+G261</f>
        <v>-1703.7869999999998</v>
      </c>
      <c r="H260" s="102">
        <f>H264+H261</f>
        <v>0</v>
      </c>
      <c r="I260" s="102">
        <f>I264+I261</f>
        <v>0</v>
      </c>
      <c r="J260" s="102">
        <f>J264+J261</f>
        <v>73140.119</v>
      </c>
    </row>
    <row r="261" spans="1:10" s="110" customFormat="1" ht="27" customHeight="1">
      <c r="A261" s="9" t="s">
        <v>518</v>
      </c>
      <c r="B261" s="101"/>
      <c r="C261" s="101"/>
      <c r="D261" s="4"/>
      <c r="E261" s="4"/>
      <c r="F261" s="102">
        <f>F262+F263</f>
        <v>50</v>
      </c>
      <c r="G261" s="102">
        <f>G262+G263</f>
        <v>0</v>
      </c>
      <c r="H261" s="102">
        <f>H262+H263</f>
        <v>0</v>
      </c>
      <c r="I261" s="102">
        <f>I262+I263</f>
        <v>0</v>
      </c>
      <c r="J261" s="102">
        <f>J262+J263</f>
        <v>50</v>
      </c>
    </row>
    <row r="262" spans="1:10" s="97" customFormat="1" ht="47.25" customHeight="1">
      <c r="A262" s="31" t="s">
        <v>467</v>
      </c>
      <c r="B262" s="127" t="s">
        <v>465</v>
      </c>
      <c r="C262" s="71">
        <v>200</v>
      </c>
      <c r="D262" s="72" t="s">
        <v>206</v>
      </c>
      <c r="E262" s="72" t="s">
        <v>206</v>
      </c>
      <c r="F262" s="73">
        <f>ведомств!F31</f>
        <v>20</v>
      </c>
      <c r="G262" s="73">
        <f>ведомств!G31</f>
        <v>0</v>
      </c>
      <c r="H262" s="73">
        <f>ведомств!H31</f>
        <v>0</v>
      </c>
      <c r="I262" s="73">
        <f>ведомств!I31</f>
        <v>0</v>
      </c>
      <c r="J262" s="73">
        <f>ведомств!J31</f>
        <v>20</v>
      </c>
    </row>
    <row r="263" spans="1:10" s="97" customFormat="1" ht="36.75" customHeight="1">
      <c r="A263" s="31" t="s">
        <v>850</v>
      </c>
      <c r="B263" s="127" t="s">
        <v>849</v>
      </c>
      <c r="C263" s="71">
        <v>200</v>
      </c>
      <c r="D263" s="72" t="s">
        <v>206</v>
      </c>
      <c r="E263" s="72" t="s">
        <v>206</v>
      </c>
      <c r="F263" s="73">
        <f>ведомств!F33</f>
        <v>30</v>
      </c>
      <c r="G263" s="73">
        <f>ведомств!G33</f>
        <v>0</v>
      </c>
      <c r="H263" s="73">
        <f>ведомств!H33</f>
        <v>0</v>
      </c>
      <c r="I263" s="73">
        <f>ведомств!I33</f>
        <v>0</v>
      </c>
      <c r="J263" s="73">
        <f>ведомств!J33</f>
        <v>30</v>
      </c>
    </row>
    <row r="264" spans="1:10" s="97" customFormat="1" ht="24.75" customHeight="1">
      <c r="A264" s="35" t="s">
        <v>657</v>
      </c>
      <c r="B264" s="48" t="s">
        <v>275</v>
      </c>
      <c r="C264" s="107"/>
      <c r="D264" s="108"/>
      <c r="E264" s="108"/>
      <c r="F264" s="109">
        <f>SUM(F265:F281)</f>
        <v>74793.906</v>
      </c>
      <c r="G264" s="109">
        <f>SUM(G265:G281)</f>
        <v>-1703.7869999999998</v>
      </c>
      <c r="H264" s="109">
        <f>SUM(H265:H281)</f>
        <v>0</v>
      </c>
      <c r="I264" s="109">
        <f>SUM(I265:I281)</f>
        <v>0</v>
      </c>
      <c r="J264" s="109">
        <f>SUM(J265:J281)</f>
        <v>73090.119</v>
      </c>
    </row>
    <row r="265" spans="1:10" s="97" customFormat="1" ht="68.25" customHeight="1">
      <c r="A265" s="31" t="s">
        <v>375</v>
      </c>
      <c r="B265" s="47" t="s">
        <v>371</v>
      </c>
      <c r="C265" s="71">
        <v>100</v>
      </c>
      <c r="D265" s="72" t="s">
        <v>207</v>
      </c>
      <c r="E265" s="72" t="s">
        <v>6</v>
      </c>
      <c r="F265" s="37">
        <f>ведомств!F47</f>
        <v>16346.789</v>
      </c>
      <c r="G265" s="37">
        <f>ведомств!G47</f>
        <v>-97.861</v>
      </c>
      <c r="H265" s="37">
        <f>ведомств!H47</f>
        <v>0</v>
      </c>
      <c r="I265" s="37">
        <f>ведомств!I47</f>
        <v>0</v>
      </c>
      <c r="J265" s="37">
        <f>ведомств!J47</f>
        <v>16248.928</v>
      </c>
    </row>
    <row r="266" spans="1:10" s="97" customFormat="1" ht="45">
      <c r="A266" s="31" t="s">
        <v>668</v>
      </c>
      <c r="B266" s="47" t="s">
        <v>371</v>
      </c>
      <c r="C266" s="71">
        <v>200</v>
      </c>
      <c r="D266" s="72" t="s">
        <v>207</v>
      </c>
      <c r="E266" s="72" t="s">
        <v>6</v>
      </c>
      <c r="F266" s="37">
        <f>ведомств!F48</f>
        <v>2588.927</v>
      </c>
      <c r="G266" s="37">
        <f>ведомств!G48</f>
        <v>0</v>
      </c>
      <c r="H266" s="37">
        <f>ведомств!H48</f>
        <v>0</v>
      </c>
      <c r="I266" s="37">
        <f>ведомств!I48</f>
        <v>0</v>
      </c>
      <c r="J266" s="37">
        <f>ведомств!J48</f>
        <v>2588.927</v>
      </c>
    </row>
    <row r="267" spans="1:10" s="97" customFormat="1" ht="33.75">
      <c r="A267" s="31" t="s">
        <v>667</v>
      </c>
      <c r="B267" s="47" t="s">
        <v>371</v>
      </c>
      <c r="C267" s="71">
        <v>800</v>
      </c>
      <c r="D267" s="72" t="s">
        <v>207</v>
      </c>
      <c r="E267" s="72" t="s">
        <v>6</v>
      </c>
      <c r="F267" s="37">
        <f>ведомств!F49</f>
        <v>54.848</v>
      </c>
      <c r="G267" s="37">
        <f>ведомств!G49</f>
        <v>0</v>
      </c>
      <c r="H267" s="37">
        <f>ведомств!H49</f>
        <v>0</v>
      </c>
      <c r="I267" s="37">
        <f>ведомств!I49</f>
        <v>0</v>
      </c>
      <c r="J267" s="37">
        <f>ведомств!J49</f>
        <v>54.848</v>
      </c>
    </row>
    <row r="268" spans="1:10" s="97" customFormat="1" ht="57" customHeight="1">
      <c r="A268" s="31" t="s">
        <v>368</v>
      </c>
      <c r="B268" s="47" t="s">
        <v>366</v>
      </c>
      <c r="C268" s="71">
        <v>100</v>
      </c>
      <c r="D268" s="72" t="s">
        <v>206</v>
      </c>
      <c r="E268" s="72" t="s">
        <v>202</v>
      </c>
      <c r="F268" s="37">
        <f>ведомств!F20</f>
        <v>10358.398</v>
      </c>
      <c r="G268" s="37">
        <f>ведомств!G20</f>
        <v>-406.737</v>
      </c>
      <c r="H268" s="37">
        <f>ведомств!H20</f>
        <v>0</v>
      </c>
      <c r="I268" s="37">
        <f>ведомств!I20</f>
        <v>0</v>
      </c>
      <c r="J268" s="37">
        <f>ведомств!J20</f>
        <v>9951.661</v>
      </c>
    </row>
    <row r="269" spans="1:10" s="97" customFormat="1" ht="33.75">
      <c r="A269" s="31" t="s">
        <v>370</v>
      </c>
      <c r="B269" s="47" t="s">
        <v>366</v>
      </c>
      <c r="C269" s="71">
        <v>200</v>
      </c>
      <c r="D269" s="72" t="s">
        <v>206</v>
      </c>
      <c r="E269" s="72" t="s">
        <v>202</v>
      </c>
      <c r="F269" s="37">
        <f>ведомств!F21</f>
        <v>1359.655</v>
      </c>
      <c r="G269" s="37">
        <f>ведомств!G21</f>
        <v>0</v>
      </c>
      <c r="H269" s="37">
        <f>ведомств!H21</f>
        <v>0</v>
      </c>
      <c r="I269" s="37">
        <f>ведомств!I21</f>
        <v>0</v>
      </c>
      <c r="J269" s="37">
        <f>ведомств!J21</f>
        <v>1359.655</v>
      </c>
    </row>
    <row r="270" spans="1:10" s="97" customFormat="1" ht="33.75">
      <c r="A270" s="31" t="s">
        <v>369</v>
      </c>
      <c r="B270" s="47" t="s">
        <v>366</v>
      </c>
      <c r="C270" s="71">
        <v>800</v>
      </c>
      <c r="D270" s="72" t="s">
        <v>206</v>
      </c>
      <c r="E270" s="72" t="s">
        <v>202</v>
      </c>
      <c r="F270" s="37">
        <f>ведомств!F22</f>
        <v>33.514</v>
      </c>
      <c r="G270" s="37">
        <f>ведомств!G22</f>
        <v>0</v>
      </c>
      <c r="H270" s="37">
        <f>ведомств!H22</f>
        <v>0</v>
      </c>
      <c r="I270" s="37">
        <f>ведомств!I22</f>
        <v>0</v>
      </c>
      <c r="J270" s="37">
        <f>ведомств!J22</f>
        <v>33.514</v>
      </c>
    </row>
    <row r="271" spans="1:10" s="97" customFormat="1" ht="67.5">
      <c r="A271" s="31" t="s">
        <v>666</v>
      </c>
      <c r="B271" s="47" t="s">
        <v>372</v>
      </c>
      <c r="C271" s="71">
        <v>100</v>
      </c>
      <c r="D271" s="72" t="s">
        <v>207</v>
      </c>
      <c r="E271" s="72" t="s">
        <v>6</v>
      </c>
      <c r="F271" s="37">
        <f>ведомств!F51</f>
        <v>988.8739999999999</v>
      </c>
      <c r="G271" s="37">
        <f>ведомств!G51</f>
        <v>0</v>
      </c>
      <c r="H271" s="37">
        <f>ведомств!H51</f>
        <v>0</v>
      </c>
      <c r="I271" s="37">
        <f>ведомств!I51</f>
        <v>0</v>
      </c>
      <c r="J271" s="37">
        <f>ведомств!J51</f>
        <v>988.8739999999999</v>
      </c>
    </row>
    <row r="272" spans="1:10" s="97" customFormat="1" ht="33.75">
      <c r="A272" s="31" t="s">
        <v>663</v>
      </c>
      <c r="B272" s="47" t="s">
        <v>372</v>
      </c>
      <c r="C272" s="71">
        <v>200</v>
      </c>
      <c r="D272" s="72" t="s">
        <v>207</v>
      </c>
      <c r="E272" s="72" t="s">
        <v>6</v>
      </c>
      <c r="F272" s="37">
        <f>ведомств!F52</f>
        <v>471.426</v>
      </c>
      <c r="G272" s="37">
        <f>ведомств!G52</f>
        <v>0</v>
      </c>
      <c r="H272" s="37">
        <f>ведомств!H52</f>
        <v>0</v>
      </c>
      <c r="I272" s="37">
        <f>ведомств!I52</f>
        <v>0</v>
      </c>
      <c r="J272" s="37">
        <f>ведомств!J52</f>
        <v>471.426</v>
      </c>
    </row>
    <row r="273" spans="1:10" s="97" customFormat="1" ht="80.25" customHeight="1">
      <c r="A273" s="31" t="s">
        <v>664</v>
      </c>
      <c r="B273" s="47" t="s">
        <v>373</v>
      </c>
      <c r="C273" s="71">
        <v>100</v>
      </c>
      <c r="D273" s="72" t="s">
        <v>207</v>
      </c>
      <c r="E273" s="72" t="s">
        <v>6</v>
      </c>
      <c r="F273" s="37">
        <f>ведомств!F54</f>
        <v>23865.397</v>
      </c>
      <c r="G273" s="37">
        <f>ведомств!G54</f>
        <v>-541.598</v>
      </c>
      <c r="H273" s="37">
        <f>ведомств!H54</f>
        <v>0</v>
      </c>
      <c r="I273" s="37">
        <f>ведомств!I54</f>
        <v>0</v>
      </c>
      <c r="J273" s="37">
        <f>ведомств!J54</f>
        <v>23323.799</v>
      </c>
    </row>
    <row r="274" spans="1:10" s="97" customFormat="1" ht="56.25">
      <c r="A274" s="31" t="s">
        <v>665</v>
      </c>
      <c r="B274" s="47" t="s">
        <v>373</v>
      </c>
      <c r="C274" s="71">
        <v>200</v>
      </c>
      <c r="D274" s="72" t="s">
        <v>207</v>
      </c>
      <c r="E274" s="72" t="s">
        <v>6</v>
      </c>
      <c r="F274" s="37">
        <f>ведомств!F55</f>
        <v>8049.259000000001</v>
      </c>
      <c r="G274" s="37">
        <f>ведомств!G55</f>
        <v>0</v>
      </c>
      <c r="H274" s="37">
        <f>ведомств!H55</f>
        <v>0</v>
      </c>
      <c r="I274" s="37">
        <f>ведомств!I55</f>
        <v>0</v>
      </c>
      <c r="J274" s="37">
        <f>ведомств!J55</f>
        <v>8049.259000000001</v>
      </c>
    </row>
    <row r="275" spans="1:10" s="97" customFormat="1" ht="57.75" customHeight="1">
      <c r="A275" s="31" t="s">
        <v>851</v>
      </c>
      <c r="B275" s="47" t="s">
        <v>373</v>
      </c>
      <c r="C275" s="71">
        <v>400</v>
      </c>
      <c r="D275" s="72" t="s">
        <v>207</v>
      </c>
      <c r="E275" s="72" t="s">
        <v>6</v>
      </c>
      <c r="F275" s="37">
        <f>ведомств!F56</f>
        <v>130.065</v>
      </c>
      <c r="G275" s="37">
        <f>ведомств!G56</f>
        <v>0</v>
      </c>
      <c r="H275" s="37">
        <f>ведомств!H56</f>
        <v>0</v>
      </c>
      <c r="I275" s="37">
        <f>ведомств!I56</f>
        <v>0</v>
      </c>
      <c r="J275" s="37">
        <f>ведомств!J56</f>
        <v>130.065</v>
      </c>
    </row>
    <row r="276" spans="1:10" s="97" customFormat="1" ht="57.75" customHeight="1">
      <c r="A276" s="31" t="s">
        <v>662</v>
      </c>
      <c r="B276" s="47" t="s">
        <v>373</v>
      </c>
      <c r="C276" s="71">
        <v>600</v>
      </c>
      <c r="D276" s="72" t="s">
        <v>207</v>
      </c>
      <c r="E276" s="72" t="s">
        <v>6</v>
      </c>
      <c r="F276" s="37">
        <f>ведомств!F57</f>
        <v>9088.45</v>
      </c>
      <c r="G276" s="37">
        <f>ведомств!G57</f>
        <v>-657.591</v>
      </c>
      <c r="H276" s="37">
        <f>ведомств!H57</f>
        <v>0</v>
      </c>
      <c r="I276" s="37">
        <f>ведомств!I57</f>
        <v>0</v>
      </c>
      <c r="J276" s="37">
        <f>ведомств!J57</f>
        <v>8430.859</v>
      </c>
    </row>
    <row r="277" spans="1:10" s="97" customFormat="1" ht="45" customHeight="1">
      <c r="A277" s="31" t="s">
        <v>661</v>
      </c>
      <c r="B277" s="47" t="s">
        <v>373</v>
      </c>
      <c r="C277" s="71">
        <v>800</v>
      </c>
      <c r="D277" s="72" t="s">
        <v>207</v>
      </c>
      <c r="E277" s="72" t="s">
        <v>6</v>
      </c>
      <c r="F277" s="37">
        <f>ведомств!F58</f>
        <v>258.30400000000003</v>
      </c>
      <c r="G277" s="37">
        <f>ведомств!G58</f>
        <v>0</v>
      </c>
      <c r="H277" s="37">
        <f>ведомств!H58</f>
        <v>0</v>
      </c>
      <c r="I277" s="37">
        <f>ведомств!I58</f>
        <v>0</v>
      </c>
      <c r="J277" s="37">
        <f>ведомств!J58</f>
        <v>258.30400000000003</v>
      </c>
    </row>
    <row r="278" spans="1:10" s="97" customFormat="1" ht="45" customHeight="1">
      <c r="A278" s="31" t="s">
        <v>376</v>
      </c>
      <c r="B278" s="47" t="s">
        <v>374</v>
      </c>
      <c r="C278" s="71">
        <v>200</v>
      </c>
      <c r="D278" s="72" t="s">
        <v>206</v>
      </c>
      <c r="E278" s="72" t="s">
        <v>202</v>
      </c>
      <c r="F278" s="37">
        <f>ведомств!F24</f>
        <v>204</v>
      </c>
      <c r="G278" s="37">
        <f>ведомств!G24</f>
        <v>0</v>
      </c>
      <c r="H278" s="37">
        <f>ведомств!H24</f>
        <v>0</v>
      </c>
      <c r="I278" s="37">
        <f>ведомств!I24</f>
        <v>0</v>
      </c>
      <c r="J278" s="37">
        <f>ведомств!J24</f>
        <v>204</v>
      </c>
    </row>
    <row r="279" spans="1:10" s="97" customFormat="1" ht="59.25" customHeight="1">
      <c r="A279" s="31" t="s">
        <v>376</v>
      </c>
      <c r="B279" s="47" t="s">
        <v>374</v>
      </c>
      <c r="C279" s="71">
        <v>200</v>
      </c>
      <c r="D279" s="72" t="s">
        <v>207</v>
      </c>
      <c r="E279" s="72" t="s">
        <v>6</v>
      </c>
      <c r="F279" s="37">
        <f>ведомств!F60</f>
        <v>430</v>
      </c>
      <c r="G279" s="37">
        <f>ведомств!G60</f>
        <v>0</v>
      </c>
      <c r="H279" s="37">
        <f>ведомств!H60</f>
        <v>0</v>
      </c>
      <c r="I279" s="37">
        <f>ведомств!I60</f>
        <v>0</v>
      </c>
      <c r="J279" s="37">
        <f>ведомств!J60</f>
        <v>430</v>
      </c>
    </row>
    <row r="280" spans="1:10" s="97" customFormat="1" ht="59.25" customHeight="1">
      <c r="A280" s="31" t="s">
        <v>817</v>
      </c>
      <c r="B280" s="47" t="s">
        <v>374</v>
      </c>
      <c r="C280" s="71">
        <v>600</v>
      </c>
      <c r="D280" s="72" t="s">
        <v>207</v>
      </c>
      <c r="E280" s="72" t="s">
        <v>6</v>
      </c>
      <c r="F280" s="37">
        <f>ведомств!F61</f>
        <v>366</v>
      </c>
      <c r="G280" s="37">
        <f>ведомств!G61</f>
        <v>0</v>
      </c>
      <c r="H280" s="37">
        <f>ведомств!H61</f>
        <v>0</v>
      </c>
      <c r="I280" s="37">
        <f>ведомств!I61</f>
        <v>0</v>
      </c>
      <c r="J280" s="37">
        <f>ведомств!J61</f>
        <v>366</v>
      </c>
    </row>
    <row r="281" spans="1:10" s="97" customFormat="1" ht="33" customHeight="1">
      <c r="A281" s="31" t="s">
        <v>711</v>
      </c>
      <c r="B281" s="47" t="s">
        <v>710</v>
      </c>
      <c r="C281" s="71">
        <v>200</v>
      </c>
      <c r="D281" s="72" t="s">
        <v>6</v>
      </c>
      <c r="E281" s="72" t="s">
        <v>18</v>
      </c>
      <c r="F281" s="37">
        <f>ведомств!F454</f>
        <v>200</v>
      </c>
      <c r="G281" s="37">
        <f>ведомств!G454</f>
        <v>0</v>
      </c>
      <c r="H281" s="37">
        <f>ведомств!H454</f>
        <v>0</v>
      </c>
      <c r="I281" s="37">
        <f>ведомств!I454</f>
        <v>0</v>
      </c>
      <c r="J281" s="37">
        <f>ведомств!J454</f>
        <v>200</v>
      </c>
    </row>
    <row r="282" spans="1:10" s="97" customFormat="1" ht="11.25">
      <c r="A282" s="118" t="s">
        <v>185</v>
      </c>
      <c r="B282" s="101" t="s">
        <v>186</v>
      </c>
      <c r="C282" s="101"/>
      <c r="D282" s="101"/>
      <c r="E282" s="4"/>
      <c r="F282" s="102">
        <f>SUM(F283:F283)</f>
        <v>600</v>
      </c>
      <c r="G282" s="102">
        <f>SUM(G283:G283)</f>
        <v>0</v>
      </c>
      <c r="H282" s="102">
        <f>SUM(H283:H283)</f>
        <v>0</v>
      </c>
      <c r="I282" s="102">
        <f>SUM(I283:I283)</f>
        <v>0</v>
      </c>
      <c r="J282" s="102">
        <f>SUM(J283:J283)</f>
        <v>600</v>
      </c>
    </row>
    <row r="283" spans="1:10" s="97" customFormat="1" ht="45">
      <c r="A283" s="31" t="s">
        <v>655</v>
      </c>
      <c r="B283" s="71" t="s">
        <v>252</v>
      </c>
      <c r="C283" s="71">
        <v>200</v>
      </c>
      <c r="D283" s="72" t="s">
        <v>204</v>
      </c>
      <c r="E283" s="72" t="s">
        <v>204</v>
      </c>
      <c r="F283" s="37">
        <f>ведомств!F179</f>
        <v>600</v>
      </c>
      <c r="G283" s="37">
        <f>ведомств!G179</f>
        <v>0</v>
      </c>
      <c r="H283" s="37">
        <f>ведомств!H179</f>
        <v>0</v>
      </c>
      <c r="I283" s="37">
        <f>ведомств!I179</f>
        <v>0</v>
      </c>
      <c r="J283" s="37">
        <f>ведомств!J179</f>
        <v>600</v>
      </c>
    </row>
    <row r="284" spans="1:10" s="100" customFormat="1" ht="11.25">
      <c r="A284" s="33" t="s">
        <v>147</v>
      </c>
      <c r="B284" s="46" t="s">
        <v>95</v>
      </c>
      <c r="C284" s="101"/>
      <c r="D284" s="101"/>
      <c r="E284" s="101"/>
      <c r="F284" s="102">
        <f>F321+F323+F351+F355+F358+F366+F369+F290+F291+F364+F287+F288+F320+F292+F285+F289+F360+F294+F295+F362+F286+F296+F297+F298+F299+F300+F301+F302+F303+F304+F305+F308+F309+F310+F311+F312+F313+F314+F315+F316+F317+F293+F306+F307+F318+F319</f>
        <v>127739.86100000002</v>
      </c>
      <c r="G284" s="102">
        <f>G321+G323+G351+G355+G358+G366+G369+G290+G291+G364+G287+G288+G320+G292+G285+G289+G360+G294+G295+G362+G286+G296+G297+G298+G299+G300+G301+G302+G303+G304+G305+G308+G309+G310+G311+G312+G313+G314+G315+G316+G317+G293+G306+G307+G318+G319</f>
        <v>-25.36800000000001</v>
      </c>
      <c r="H284" s="102">
        <f>H321+H323+H351+H355+H358+H366+H369+H290+H291+H364+H287+H288+H320+H292+H285+H289+H360+H294+H295+H362+H286+H296+H297+H298+H299+H300+H301+H302+H303+H304+H305+H308+H309+H310+H311+H312+H313+H314+H315+H316+H317+H293+H306+H307+H318+H319</f>
        <v>0</v>
      </c>
      <c r="I284" s="102">
        <f>I321+I323+I351+I355+I358+I366+I369+I290+I291+I364+I287+I288+I320+I292+I285+I289+I360+I294+I295+I362+I286+I296+I297+I298+I299+I300+I301+I302+I303+I304+I305+I308+I309+I310+I311+I312+I313+I314+I315+I316+I317+I293+I306+I307+I318+I319</f>
        <v>3281.6000000000004</v>
      </c>
      <c r="J284" s="102">
        <f>J321+J323+J351+J355+J358+J366+J369+J290+J291+J364+J287+J288+J320+J292+J285+J289+J360+J294+J295+J362+J286+J296+J297+J298+J299+J300+J301+J302+J303+J304+J305+J308+J309+J310+J311+J312+J313+J314+J315+J316+J317+J293+J306+J307+J318+J319</f>
        <v>130996.093</v>
      </c>
    </row>
    <row r="285" spans="1:10" s="97" customFormat="1" ht="56.25">
      <c r="A285" s="31" t="s">
        <v>762</v>
      </c>
      <c r="B285" s="47" t="s">
        <v>761</v>
      </c>
      <c r="C285" s="71">
        <v>200</v>
      </c>
      <c r="D285" s="72" t="s">
        <v>6</v>
      </c>
      <c r="E285" s="72" t="s">
        <v>204</v>
      </c>
      <c r="F285" s="73">
        <f>ведомств!F424</f>
        <v>3.3</v>
      </c>
      <c r="G285" s="73">
        <f>ведомств!G424</f>
        <v>0</v>
      </c>
      <c r="H285" s="73">
        <f>ведомств!H424</f>
        <v>0</v>
      </c>
      <c r="I285" s="73">
        <f>ведомств!I424</f>
        <v>0</v>
      </c>
      <c r="J285" s="73">
        <f>ведомств!J424</f>
        <v>3.3</v>
      </c>
    </row>
    <row r="286" spans="1:10" s="97" customFormat="1" ht="22.5">
      <c r="A286" s="31" t="s">
        <v>841</v>
      </c>
      <c r="B286" s="47" t="s">
        <v>840</v>
      </c>
      <c r="C286" s="71">
        <v>800</v>
      </c>
      <c r="D286" s="72" t="s">
        <v>6</v>
      </c>
      <c r="E286" s="72" t="s">
        <v>18</v>
      </c>
      <c r="F286" s="73">
        <f>ведомств!F457</f>
        <v>575.8</v>
      </c>
      <c r="G286" s="73">
        <f>ведомств!G457</f>
        <v>0</v>
      </c>
      <c r="H286" s="73">
        <f>ведомств!H457</f>
        <v>0</v>
      </c>
      <c r="I286" s="73">
        <f>ведомств!I457</f>
        <v>0</v>
      </c>
      <c r="J286" s="73">
        <f>ведомств!J457</f>
        <v>575.8</v>
      </c>
    </row>
    <row r="287" spans="1:10" s="97" customFormat="1" ht="67.5">
      <c r="A287" s="31" t="s">
        <v>403</v>
      </c>
      <c r="B287" s="47" t="s">
        <v>534</v>
      </c>
      <c r="C287" s="71">
        <v>100</v>
      </c>
      <c r="D287" s="72" t="s">
        <v>202</v>
      </c>
      <c r="E287" s="72" t="s">
        <v>203</v>
      </c>
      <c r="F287" s="73">
        <f>ведомств!F466</f>
        <v>1450.182</v>
      </c>
      <c r="G287" s="73">
        <f>ведомств!G466</f>
        <v>0</v>
      </c>
      <c r="H287" s="73">
        <f>ведомств!H466</f>
        <v>0</v>
      </c>
      <c r="I287" s="73">
        <f>ведомств!I466</f>
        <v>0</v>
      </c>
      <c r="J287" s="73">
        <f>ведомств!J466</f>
        <v>1450.182</v>
      </c>
    </row>
    <row r="288" spans="1:10" s="97" customFormat="1" ht="45">
      <c r="A288" s="31" t="s">
        <v>567</v>
      </c>
      <c r="B288" s="47" t="s">
        <v>534</v>
      </c>
      <c r="C288" s="71">
        <v>200</v>
      </c>
      <c r="D288" s="72" t="s">
        <v>202</v>
      </c>
      <c r="E288" s="72" t="s">
        <v>203</v>
      </c>
      <c r="F288" s="73">
        <f>ведомств!F467</f>
        <v>677.6179999999999</v>
      </c>
      <c r="G288" s="73">
        <f>ведомств!G467</f>
        <v>0</v>
      </c>
      <c r="H288" s="73">
        <f>ведомств!H467</f>
        <v>0</v>
      </c>
      <c r="I288" s="73">
        <f>ведомств!I467</f>
        <v>0</v>
      </c>
      <c r="J288" s="73">
        <f>ведомств!J467</f>
        <v>677.6179999999999</v>
      </c>
    </row>
    <row r="289" spans="1:10" s="97" customFormat="1" ht="33.75">
      <c r="A289" s="31" t="s">
        <v>764</v>
      </c>
      <c r="B289" s="47" t="s">
        <v>534</v>
      </c>
      <c r="C289" s="71">
        <v>800</v>
      </c>
      <c r="D289" s="72" t="s">
        <v>202</v>
      </c>
      <c r="E289" s="72" t="s">
        <v>203</v>
      </c>
      <c r="F289" s="73">
        <f>ведомств!F468</f>
        <v>56</v>
      </c>
      <c r="G289" s="73">
        <f>ведомств!G468</f>
        <v>0</v>
      </c>
      <c r="H289" s="73">
        <f>ведомств!H468</f>
        <v>0</v>
      </c>
      <c r="I289" s="73">
        <f>ведомств!I468</f>
        <v>0</v>
      </c>
      <c r="J289" s="73">
        <f>ведомств!J468</f>
        <v>56</v>
      </c>
    </row>
    <row r="290" spans="1:10" s="100" customFormat="1" ht="177" customHeight="1">
      <c r="A290" s="31" t="s">
        <v>401</v>
      </c>
      <c r="B290" s="47" t="s">
        <v>400</v>
      </c>
      <c r="C290" s="71">
        <v>100</v>
      </c>
      <c r="D290" s="72" t="s">
        <v>6</v>
      </c>
      <c r="E290" s="71">
        <v>13</v>
      </c>
      <c r="F290" s="73">
        <f>ведомств!F459</f>
        <v>108.8</v>
      </c>
      <c r="G290" s="73">
        <f>ведомств!G459</f>
        <v>0</v>
      </c>
      <c r="H290" s="73">
        <f>ведомств!H459</f>
        <v>0</v>
      </c>
      <c r="I290" s="73">
        <f>ведомств!I459</f>
        <v>0</v>
      </c>
      <c r="J290" s="73">
        <f>ведомств!J459</f>
        <v>108.8</v>
      </c>
    </row>
    <row r="291" spans="1:10" s="100" customFormat="1" ht="78.75">
      <c r="A291" s="31" t="s">
        <v>322</v>
      </c>
      <c r="B291" s="47" t="s">
        <v>411</v>
      </c>
      <c r="C291" s="71">
        <v>100</v>
      </c>
      <c r="D291" s="72" t="s">
        <v>204</v>
      </c>
      <c r="E291" s="71" t="s">
        <v>204</v>
      </c>
      <c r="F291" s="73">
        <f>ведомств!F182</f>
        <v>56</v>
      </c>
      <c r="G291" s="73">
        <f>ведомств!G182</f>
        <v>0</v>
      </c>
      <c r="H291" s="73">
        <f>ведомств!H182</f>
        <v>0</v>
      </c>
      <c r="I291" s="73">
        <f>ведомств!I182</f>
        <v>0</v>
      </c>
      <c r="J291" s="73">
        <f>ведомств!J182</f>
        <v>56</v>
      </c>
    </row>
    <row r="292" spans="1:10" s="100" customFormat="1" ht="56.25">
      <c r="A292" s="31" t="s">
        <v>735</v>
      </c>
      <c r="B292" s="47" t="s">
        <v>411</v>
      </c>
      <c r="C292" s="71">
        <v>200</v>
      </c>
      <c r="D292" s="72" t="s">
        <v>204</v>
      </c>
      <c r="E292" s="71" t="s">
        <v>204</v>
      </c>
      <c r="F292" s="73">
        <f>ведомств!F183</f>
        <v>6.6</v>
      </c>
      <c r="G292" s="73">
        <f>ведомств!G183</f>
        <v>0</v>
      </c>
      <c r="H292" s="73">
        <f>ведомств!H183</f>
        <v>0</v>
      </c>
      <c r="I292" s="73">
        <f>ведомств!I183</f>
        <v>0</v>
      </c>
      <c r="J292" s="73">
        <f>ведомств!J183</f>
        <v>6.6</v>
      </c>
    </row>
    <row r="293" spans="1:10" s="100" customFormat="1" ht="135">
      <c r="A293" s="31" t="s">
        <v>678</v>
      </c>
      <c r="B293" s="47" t="s">
        <v>677</v>
      </c>
      <c r="C293" s="71">
        <v>200</v>
      </c>
      <c r="D293" s="72" t="s">
        <v>6</v>
      </c>
      <c r="E293" s="72" t="s">
        <v>18</v>
      </c>
      <c r="F293" s="73">
        <f>ведомств!F132</f>
        <v>0</v>
      </c>
      <c r="G293" s="73">
        <f>ведомств!G132</f>
        <v>0</v>
      </c>
      <c r="H293" s="73">
        <f>ведомств!H132</f>
        <v>0</v>
      </c>
      <c r="I293" s="73">
        <f>ведомств!I132</f>
        <v>1000.828</v>
      </c>
      <c r="J293" s="73">
        <f>ведомств!J132</f>
        <v>1000.828</v>
      </c>
    </row>
    <row r="294" spans="1:10" s="100" customFormat="1" ht="137.25" customHeight="1">
      <c r="A294" s="31" t="s">
        <v>678</v>
      </c>
      <c r="B294" s="47" t="s">
        <v>677</v>
      </c>
      <c r="C294" s="71">
        <v>200</v>
      </c>
      <c r="D294" s="72" t="s">
        <v>206</v>
      </c>
      <c r="E294" s="72" t="s">
        <v>201</v>
      </c>
      <c r="F294" s="73">
        <f>ведомств!F295</f>
        <v>0</v>
      </c>
      <c r="G294" s="73">
        <f>ведомств!G295</f>
        <v>0</v>
      </c>
      <c r="H294" s="73">
        <f>ведомств!H295</f>
        <v>0</v>
      </c>
      <c r="I294" s="73">
        <f>ведомств!I295</f>
        <v>0</v>
      </c>
      <c r="J294" s="73">
        <f>ведомств!J295</f>
        <v>0</v>
      </c>
    </row>
    <row r="295" spans="1:10" s="100" customFormat="1" ht="114.75" customHeight="1">
      <c r="A295" s="9" t="s">
        <v>827</v>
      </c>
      <c r="B295" s="47" t="s">
        <v>826</v>
      </c>
      <c r="C295" s="71">
        <v>200</v>
      </c>
      <c r="D295" s="72" t="s">
        <v>206</v>
      </c>
      <c r="E295" s="72" t="s">
        <v>201</v>
      </c>
      <c r="F295" s="73">
        <f>ведомств!F297</f>
        <v>0</v>
      </c>
      <c r="G295" s="73">
        <f>ведомств!G297</f>
        <v>0</v>
      </c>
      <c r="H295" s="73">
        <f>ведомств!H297</f>
        <v>0</v>
      </c>
      <c r="I295" s="73">
        <f>ведомств!I297</f>
        <v>0</v>
      </c>
      <c r="J295" s="73">
        <f>ведомств!J297</f>
        <v>0</v>
      </c>
    </row>
    <row r="296" spans="1:10" s="100" customFormat="1" ht="28.5" customHeight="1">
      <c r="A296" s="9" t="s">
        <v>877</v>
      </c>
      <c r="B296" s="47" t="s">
        <v>856</v>
      </c>
      <c r="C296" s="71">
        <v>200</v>
      </c>
      <c r="D296" s="72" t="s">
        <v>206</v>
      </c>
      <c r="E296" s="72" t="s">
        <v>201</v>
      </c>
      <c r="F296" s="73">
        <f>ведомств!F299</f>
        <v>228.191</v>
      </c>
      <c r="G296" s="73">
        <f>ведомств!G299</f>
        <v>0</v>
      </c>
      <c r="H296" s="73">
        <f>ведомств!H299</f>
        <v>0</v>
      </c>
      <c r="I296" s="73">
        <f>ведомств!I299</f>
        <v>0</v>
      </c>
      <c r="J296" s="73">
        <f>ведомств!J299</f>
        <v>228.191</v>
      </c>
    </row>
    <row r="297" spans="1:10" s="100" customFormat="1" ht="28.5" customHeight="1">
      <c r="A297" s="9" t="s">
        <v>877</v>
      </c>
      <c r="B297" s="47" t="s">
        <v>857</v>
      </c>
      <c r="C297" s="71">
        <v>200</v>
      </c>
      <c r="D297" s="72" t="s">
        <v>206</v>
      </c>
      <c r="E297" s="72" t="s">
        <v>201</v>
      </c>
      <c r="F297" s="73">
        <f>ведомств!F301</f>
        <v>1240.591</v>
      </c>
      <c r="G297" s="73">
        <f>ведомств!G301</f>
        <v>0</v>
      </c>
      <c r="H297" s="73">
        <f>ведомств!H301</f>
        <v>0</v>
      </c>
      <c r="I297" s="73">
        <f>ведомств!I301</f>
        <v>0</v>
      </c>
      <c r="J297" s="73">
        <f>ведомств!J301</f>
        <v>1240.591</v>
      </c>
    </row>
    <row r="298" spans="1:10" s="100" customFormat="1" ht="28.5" customHeight="1">
      <c r="A298" s="9" t="s">
        <v>877</v>
      </c>
      <c r="B298" s="47" t="s">
        <v>858</v>
      </c>
      <c r="C298" s="71">
        <v>200</v>
      </c>
      <c r="D298" s="72" t="s">
        <v>206</v>
      </c>
      <c r="E298" s="72" t="s">
        <v>201</v>
      </c>
      <c r="F298" s="73">
        <f>ведомств!F303</f>
        <v>1682.281</v>
      </c>
      <c r="G298" s="73">
        <f>ведомств!G303</f>
        <v>0</v>
      </c>
      <c r="H298" s="73">
        <f>ведомств!H303</f>
        <v>0</v>
      </c>
      <c r="I298" s="73">
        <f>ведомств!I303</f>
        <v>0</v>
      </c>
      <c r="J298" s="73">
        <f>ведомств!J303</f>
        <v>1682.281</v>
      </c>
    </row>
    <row r="299" spans="1:10" s="100" customFormat="1" ht="28.5" customHeight="1">
      <c r="A299" s="9" t="s">
        <v>877</v>
      </c>
      <c r="B299" s="47" t="s">
        <v>859</v>
      </c>
      <c r="C299" s="71">
        <v>200</v>
      </c>
      <c r="D299" s="72" t="s">
        <v>206</v>
      </c>
      <c r="E299" s="72" t="s">
        <v>201</v>
      </c>
      <c r="F299" s="73">
        <f>ведомств!F305</f>
        <v>1092.505</v>
      </c>
      <c r="G299" s="73">
        <f>ведомств!G305</f>
        <v>0</v>
      </c>
      <c r="H299" s="73">
        <f>ведомств!H305</f>
        <v>0</v>
      </c>
      <c r="I299" s="73">
        <f>ведомств!I305</f>
        <v>0</v>
      </c>
      <c r="J299" s="73">
        <f>ведомств!J305</f>
        <v>1092.505</v>
      </c>
    </row>
    <row r="300" spans="1:10" s="100" customFormat="1" ht="28.5" customHeight="1">
      <c r="A300" s="9" t="s">
        <v>877</v>
      </c>
      <c r="B300" s="47" t="s">
        <v>860</v>
      </c>
      <c r="C300" s="71">
        <v>200</v>
      </c>
      <c r="D300" s="72" t="s">
        <v>206</v>
      </c>
      <c r="E300" s="72" t="s">
        <v>201</v>
      </c>
      <c r="F300" s="73">
        <f>ведомств!F307</f>
        <v>569.601</v>
      </c>
      <c r="G300" s="73">
        <f>ведомств!G307</f>
        <v>0</v>
      </c>
      <c r="H300" s="73">
        <f>ведомств!H307</f>
        <v>0</v>
      </c>
      <c r="I300" s="73">
        <f>ведомств!I307</f>
        <v>0</v>
      </c>
      <c r="J300" s="73">
        <f>ведомств!J307</f>
        <v>569.601</v>
      </c>
    </row>
    <row r="301" spans="1:10" s="100" customFormat="1" ht="28.5" customHeight="1">
      <c r="A301" s="9" t="s">
        <v>877</v>
      </c>
      <c r="B301" s="47" t="s">
        <v>861</v>
      </c>
      <c r="C301" s="71">
        <v>200</v>
      </c>
      <c r="D301" s="72" t="s">
        <v>206</v>
      </c>
      <c r="E301" s="72" t="s">
        <v>201</v>
      </c>
      <c r="F301" s="73">
        <f>ведомств!F309</f>
        <v>453.066</v>
      </c>
      <c r="G301" s="73">
        <f>ведомств!G309</f>
        <v>0</v>
      </c>
      <c r="H301" s="73">
        <f>ведомств!H309</f>
        <v>0</v>
      </c>
      <c r="I301" s="73">
        <f>ведомств!I309</f>
        <v>0</v>
      </c>
      <c r="J301" s="73">
        <f>ведомств!J309</f>
        <v>453.066</v>
      </c>
    </row>
    <row r="302" spans="1:10" s="100" customFormat="1" ht="28.5" customHeight="1">
      <c r="A302" s="9" t="s">
        <v>877</v>
      </c>
      <c r="B302" s="47" t="s">
        <v>862</v>
      </c>
      <c r="C302" s="71">
        <v>200</v>
      </c>
      <c r="D302" s="72" t="s">
        <v>206</v>
      </c>
      <c r="E302" s="72" t="s">
        <v>201</v>
      </c>
      <c r="F302" s="73">
        <f>ведомств!F311</f>
        <v>301.021</v>
      </c>
      <c r="G302" s="73">
        <f>ведомств!G311</f>
        <v>0</v>
      </c>
      <c r="H302" s="73">
        <f>ведомств!H311</f>
        <v>0</v>
      </c>
      <c r="I302" s="73">
        <f>ведомств!I311</f>
        <v>0</v>
      </c>
      <c r="J302" s="73">
        <f>ведомств!J311</f>
        <v>301.021</v>
      </c>
    </row>
    <row r="303" spans="1:10" s="100" customFormat="1" ht="28.5" customHeight="1">
      <c r="A303" s="9" t="s">
        <v>877</v>
      </c>
      <c r="B303" s="47" t="s">
        <v>863</v>
      </c>
      <c r="C303" s="71">
        <v>200</v>
      </c>
      <c r="D303" s="72" t="s">
        <v>206</v>
      </c>
      <c r="E303" s="72" t="s">
        <v>201</v>
      </c>
      <c r="F303" s="73">
        <f>ведомств!F313</f>
        <v>345.324</v>
      </c>
      <c r="G303" s="73">
        <f>ведомств!G313</f>
        <v>0</v>
      </c>
      <c r="H303" s="73">
        <f>ведомств!H313</f>
        <v>0</v>
      </c>
      <c r="I303" s="73">
        <f>ведомств!I313</f>
        <v>0</v>
      </c>
      <c r="J303" s="73">
        <f>ведомств!J313</f>
        <v>345.324</v>
      </c>
    </row>
    <row r="304" spans="1:10" s="100" customFormat="1" ht="28.5" customHeight="1">
      <c r="A304" s="9" t="s">
        <v>877</v>
      </c>
      <c r="B304" s="47" t="s">
        <v>864</v>
      </c>
      <c r="C304" s="71">
        <v>200</v>
      </c>
      <c r="D304" s="72" t="s">
        <v>206</v>
      </c>
      <c r="E304" s="72" t="s">
        <v>201</v>
      </c>
      <c r="F304" s="73">
        <f>ведомств!F315</f>
        <v>222.419</v>
      </c>
      <c r="G304" s="73">
        <f>ведомств!G315</f>
        <v>0</v>
      </c>
      <c r="H304" s="73">
        <f>ведомств!H315</f>
        <v>0</v>
      </c>
      <c r="I304" s="73">
        <f>ведомств!I315</f>
        <v>0</v>
      </c>
      <c r="J304" s="73">
        <f>ведомств!J315</f>
        <v>222.419</v>
      </c>
    </row>
    <row r="305" spans="1:10" s="100" customFormat="1" ht="34.5" customHeight="1">
      <c r="A305" s="9" t="s">
        <v>878</v>
      </c>
      <c r="B305" s="47" t="s">
        <v>866</v>
      </c>
      <c r="C305" s="71">
        <v>600</v>
      </c>
      <c r="D305" s="72" t="s">
        <v>206</v>
      </c>
      <c r="E305" s="72" t="s">
        <v>201</v>
      </c>
      <c r="F305" s="73">
        <f>ведомств!F317</f>
        <v>18</v>
      </c>
      <c r="G305" s="73">
        <f>ведомств!G317</f>
        <v>0</v>
      </c>
      <c r="H305" s="73">
        <f>ведомств!H317</f>
        <v>0</v>
      </c>
      <c r="I305" s="73">
        <f>ведомств!I317</f>
        <v>0</v>
      </c>
      <c r="J305" s="73">
        <f>ведомств!J317</f>
        <v>18</v>
      </c>
    </row>
    <row r="306" spans="1:10" s="100" customFormat="1" ht="34.5" customHeight="1">
      <c r="A306" s="9" t="s">
        <v>877</v>
      </c>
      <c r="B306" s="47" t="s">
        <v>896</v>
      </c>
      <c r="C306" s="71">
        <v>200</v>
      </c>
      <c r="D306" s="72" t="s">
        <v>6</v>
      </c>
      <c r="E306" s="72" t="s">
        <v>18</v>
      </c>
      <c r="F306" s="73">
        <f>ведомств!F134</f>
        <v>0</v>
      </c>
      <c r="G306" s="73">
        <f>ведомств!G134</f>
        <v>0</v>
      </c>
      <c r="H306" s="73">
        <f>ведомств!H134</f>
        <v>0</v>
      </c>
      <c r="I306" s="73">
        <f>ведомств!I134</f>
        <v>1144.2</v>
      </c>
      <c r="J306" s="73">
        <f>ведомств!J134</f>
        <v>1144.2</v>
      </c>
    </row>
    <row r="307" spans="1:10" s="100" customFormat="1" ht="34.5" customHeight="1">
      <c r="A307" s="9" t="s">
        <v>877</v>
      </c>
      <c r="B307" s="47" t="s">
        <v>898</v>
      </c>
      <c r="C307" s="71">
        <v>200</v>
      </c>
      <c r="D307" s="72" t="s">
        <v>206</v>
      </c>
      <c r="E307" s="72" t="s">
        <v>201</v>
      </c>
      <c r="F307" s="73">
        <f>ведомств!F319</f>
        <v>0</v>
      </c>
      <c r="G307" s="73">
        <f>ведомств!G319</f>
        <v>0</v>
      </c>
      <c r="H307" s="73">
        <f>ведомств!H319</f>
        <v>0</v>
      </c>
      <c r="I307" s="73">
        <f>ведомств!I319</f>
        <v>1136.572</v>
      </c>
      <c r="J307" s="73">
        <f>ведомств!J319</f>
        <v>1136.572</v>
      </c>
    </row>
    <row r="308" spans="1:10" s="100" customFormat="1" ht="28.5" customHeight="1">
      <c r="A308" s="9" t="s">
        <v>877</v>
      </c>
      <c r="B308" s="47" t="s">
        <v>867</v>
      </c>
      <c r="C308" s="71">
        <v>200</v>
      </c>
      <c r="D308" s="72" t="s">
        <v>206</v>
      </c>
      <c r="E308" s="72" t="s">
        <v>201</v>
      </c>
      <c r="F308" s="73">
        <f>ведомств!F321</f>
        <v>0.228</v>
      </c>
      <c r="G308" s="73">
        <f>ведомств!G321</f>
        <v>0</v>
      </c>
      <c r="H308" s="73">
        <f>ведомств!H321</f>
        <v>0</v>
      </c>
      <c r="I308" s="73">
        <f>ведомств!I321</f>
        <v>0</v>
      </c>
      <c r="J308" s="73">
        <f>ведомств!J321</f>
        <v>0.228</v>
      </c>
    </row>
    <row r="309" spans="1:10" s="100" customFormat="1" ht="28.5" customHeight="1">
      <c r="A309" s="9" t="s">
        <v>877</v>
      </c>
      <c r="B309" s="47" t="s">
        <v>868</v>
      </c>
      <c r="C309" s="71">
        <v>200</v>
      </c>
      <c r="D309" s="72" t="s">
        <v>206</v>
      </c>
      <c r="E309" s="72" t="s">
        <v>201</v>
      </c>
      <c r="F309" s="73">
        <f>ведомств!F323</f>
        <v>195.001</v>
      </c>
      <c r="G309" s="73">
        <f>ведомств!G323</f>
        <v>0</v>
      </c>
      <c r="H309" s="73">
        <f>ведомств!H323</f>
        <v>0</v>
      </c>
      <c r="I309" s="73">
        <f>ведомств!I323</f>
        <v>0</v>
      </c>
      <c r="J309" s="73">
        <f>ведомств!J323</f>
        <v>195.001</v>
      </c>
    </row>
    <row r="310" spans="1:10" s="100" customFormat="1" ht="28.5" customHeight="1">
      <c r="A310" s="9" t="s">
        <v>877</v>
      </c>
      <c r="B310" s="47" t="s">
        <v>869</v>
      </c>
      <c r="C310" s="71">
        <v>200</v>
      </c>
      <c r="D310" s="72" t="s">
        <v>206</v>
      </c>
      <c r="E310" s="72" t="s">
        <v>201</v>
      </c>
      <c r="F310" s="73">
        <f>ведомств!F325</f>
        <v>1.784</v>
      </c>
      <c r="G310" s="73">
        <f>ведомств!G325</f>
        <v>0</v>
      </c>
      <c r="H310" s="73">
        <f>ведомств!H325</f>
        <v>0</v>
      </c>
      <c r="I310" s="73">
        <f>ведомств!I325</f>
        <v>0</v>
      </c>
      <c r="J310" s="73">
        <f>ведомств!J325</f>
        <v>1.784</v>
      </c>
    </row>
    <row r="311" spans="1:10" s="100" customFormat="1" ht="28.5" customHeight="1">
      <c r="A311" s="9" t="s">
        <v>877</v>
      </c>
      <c r="B311" s="47" t="s">
        <v>870</v>
      </c>
      <c r="C311" s="71">
        <v>200</v>
      </c>
      <c r="D311" s="72" t="s">
        <v>206</v>
      </c>
      <c r="E311" s="72" t="s">
        <v>201</v>
      </c>
      <c r="F311" s="73">
        <f>ведомств!F327</f>
        <v>1.093</v>
      </c>
      <c r="G311" s="73">
        <f>ведомств!G327</f>
        <v>0</v>
      </c>
      <c r="H311" s="73">
        <f>ведомств!H327</f>
        <v>0</v>
      </c>
      <c r="I311" s="73">
        <f>ведомств!I327</f>
        <v>0</v>
      </c>
      <c r="J311" s="73">
        <f>ведомств!J327</f>
        <v>1.093</v>
      </c>
    </row>
    <row r="312" spans="1:10" s="100" customFormat="1" ht="28.5" customHeight="1">
      <c r="A312" s="9" t="s">
        <v>877</v>
      </c>
      <c r="B312" s="47" t="s">
        <v>871</v>
      </c>
      <c r="C312" s="71">
        <v>200</v>
      </c>
      <c r="D312" s="72" t="s">
        <v>206</v>
      </c>
      <c r="E312" s="72" t="s">
        <v>201</v>
      </c>
      <c r="F312" s="73">
        <f>ведомств!F329</f>
        <v>0.57</v>
      </c>
      <c r="G312" s="73">
        <f>ведомств!G329</f>
        <v>0</v>
      </c>
      <c r="H312" s="73">
        <f>ведомств!H329</f>
        <v>0</v>
      </c>
      <c r="I312" s="73">
        <f>ведомств!I329</f>
        <v>0</v>
      </c>
      <c r="J312" s="73">
        <f>ведомств!J329</f>
        <v>0.57</v>
      </c>
    </row>
    <row r="313" spans="1:10" s="100" customFormat="1" ht="28.5" customHeight="1">
      <c r="A313" s="9" t="s">
        <v>877</v>
      </c>
      <c r="B313" s="47" t="s">
        <v>872</v>
      </c>
      <c r="C313" s="71">
        <v>200</v>
      </c>
      <c r="D313" s="72" t="s">
        <v>206</v>
      </c>
      <c r="E313" s="72" t="s">
        <v>201</v>
      </c>
      <c r="F313" s="73">
        <f>ведомств!F331</f>
        <v>0.454</v>
      </c>
      <c r="G313" s="73">
        <f>ведомств!G331</f>
        <v>0</v>
      </c>
      <c r="H313" s="73">
        <f>ведомств!H331</f>
        <v>0</v>
      </c>
      <c r="I313" s="73">
        <f>ведомств!I331</f>
        <v>0</v>
      </c>
      <c r="J313" s="73">
        <f>ведомств!J331</f>
        <v>0.454</v>
      </c>
    </row>
    <row r="314" spans="1:10" s="100" customFormat="1" ht="28.5" customHeight="1">
      <c r="A314" s="9" t="s">
        <v>877</v>
      </c>
      <c r="B314" s="47" t="s">
        <v>873</v>
      </c>
      <c r="C314" s="71">
        <v>200</v>
      </c>
      <c r="D314" s="72" t="s">
        <v>206</v>
      </c>
      <c r="E314" s="72" t="s">
        <v>201</v>
      </c>
      <c r="F314" s="73">
        <f>ведомств!F333</f>
        <v>0.301</v>
      </c>
      <c r="G314" s="73">
        <f>ведомств!G333</f>
        <v>0</v>
      </c>
      <c r="H314" s="73">
        <f>ведомств!H333</f>
        <v>0</v>
      </c>
      <c r="I314" s="73">
        <f>ведомств!I333</f>
        <v>0</v>
      </c>
      <c r="J314" s="73">
        <f>ведомств!J333</f>
        <v>0.301</v>
      </c>
    </row>
    <row r="315" spans="1:10" s="100" customFormat="1" ht="28.5" customHeight="1">
      <c r="A315" s="9" t="s">
        <v>877</v>
      </c>
      <c r="B315" s="47" t="s">
        <v>874</v>
      </c>
      <c r="C315" s="71">
        <v>200</v>
      </c>
      <c r="D315" s="72" t="s">
        <v>206</v>
      </c>
      <c r="E315" s="72" t="s">
        <v>201</v>
      </c>
      <c r="F315" s="73">
        <f>ведомств!F335</f>
        <v>0.346</v>
      </c>
      <c r="G315" s="73">
        <f>ведомств!G335</f>
        <v>0</v>
      </c>
      <c r="H315" s="73">
        <f>ведомств!H335</f>
        <v>0</v>
      </c>
      <c r="I315" s="73">
        <f>ведомств!I335</f>
        <v>0</v>
      </c>
      <c r="J315" s="73">
        <f>ведомств!J335</f>
        <v>0.346</v>
      </c>
    </row>
    <row r="316" spans="1:10" s="100" customFormat="1" ht="28.5" customHeight="1">
      <c r="A316" s="9" t="s">
        <v>877</v>
      </c>
      <c r="B316" s="47" t="s">
        <v>875</v>
      </c>
      <c r="C316" s="71">
        <v>200</v>
      </c>
      <c r="D316" s="72" t="s">
        <v>206</v>
      </c>
      <c r="E316" s="72" t="s">
        <v>201</v>
      </c>
      <c r="F316" s="73">
        <f>ведомств!F337</f>
        <v>0.223</v>
      </c>
      <c r="G316" s="73">
        <f>ведомств!G337</f>
        <v>0</v>
      </c>
      <c r="H316" s="73">
        <f>ведомств!H337</f>
        <v>0</v>
      </c>
      <c r="I316" s="73">
        <f>ведомств!I337</f>
        <v>0</v>
      </c>
      <c r="J316" s="73">
        <f>ведомств!J337</f>
        <v>0.223</v>
      </c>
    </row>
    <row r="317" spans="1:10" s="100" customFormat="1" ht="28.5" customHeight="1">
      <c r="A317" s="9" t="s">
        <v>878</v>
      </c>
      <c r="B317" s="47" t="s">
        <v>876</v>
      </c>
      <c r="C317" s="71">
        <v>600</v>
      </c>
      <c r="D317" s="72" t="s">
        <v>206</v>
      </c>
      <c r="E317" s="72" t="s">
        <v>201</v>
      </c>
      <c r="F317" s="73">
        <f>ведомств!F339</f>
        <v>100.001</v>
      </c>
      <c r="G317" s="73">
        <f>ведомств!G339</f>
        <v>0</v>
      </c>
      <c r="H317" s="73">
        <f>ведомств!H339</f>
        <v>0</v>
      </c>
      <c r="I317" s="73">
        <f>ведомств!I339</f>
        <v>0</v>
      </c>
      <c r="J317" s="73">
        <f>ведомств!J339</f>
        <v>100.001</v>
      </c>
    </row>
    <row r="318" spans="1:10" s="100" customFormat="1" ht="28.5" customHeight="1">
      <c r="A318" s="9" t="s">
        <v>877</v>
      </c>
      <c r="B318" s="47" t="s">
        <v>897</v>
      </c>
      <c r="C318" s="71">
        <v>200</v>
      </c>
      <c r="D318" s="72" t="s">
        <v>6</v>
      </c>
      <c r="E318" s="72" t="s">
        <v>18</v>
      </c>
      <c r="F318" s="73">
        <f>ведомств!F136</f>
        <v>0</v>
      </c>
      <c r="G318" s="73">
        <f>ведомств!G136</f>
        <v>55.8</v>
      </c>
      <c r="H318" s="73">
        <f>ведомств!H136</f>
        <v>0</v>
      </c>
      <c r="I318" s="73">
        <f>ведомств!I136</f>
        <v>0</v>
      </c>
      <c r="J318" s="73">
        <f>ведомств!J136</f>
        <v>55.8</v>
      </c>
    </row>
    <row r="319" spans="1:10" s="100" customFormat="1" ht="28.5" customHeight="1">
      <c r="A319" s="9" t="s">
        <v>877</v>
      </c>
      <c r="B319" s="47" t="s">
        <v>899</v>
      </c>
      <c r="C319" s="71">
        <v>200</v>
      </c>
      <c r="D319" s="72" t="s">
        <v>206</v>
      </c>
      <c r="E319" s="72" t="s">
        <v>201</v>
      </c>
      <c r="F319" s="73">
        <f>ведомств!F341</f>
        <v>0</v>
      </c>
      <c r="G319" s="73">
        <f>ведомств!G341</f>
        <v>55.428</v>
      </c>
      <c r="H319" s="73">
        <f>ведомств!H341</f>
        <v>0</v>
      </c>
      <c r="I319" s="73">
        <f>ведомств!I341</f>
        <v>0</v>
      </c>
      <c r="J319" s="73">
        <f>ведомств!J341</f>
        <v>55.428</v>
      </c>
    </row>
    <row r="320" spans="1:10" s="100" customFormat="1" ht="35.25" customHeight="1">
      <c r="A320" s="31" t="s">
        <v>691</v>
      </c>
      <c r="B320" s="47" t="s">
        <v>795</v>
      </c>
      <c r="C320" s="71">
        <v>200</v>
      </c>
      <c r="D320" s="72" t="s">
        <v>6</v>
      </c>
      <c r="E320" s="71">
        <v>13</v>
      </c>
      <c r="F320" s="73">
        <f>ведомств!F692</f>
        <v>158.6</v>
      </c>
      <c r="G320" s="73">
        <f>ведомств!G692</f>
        <v>0</v>
      </c>
      <c r="H320" s="73">
        <f>ведомств!H692</f>
        <v>0</v>
      </c>
      <c r="I320" s="73">
        <f>ведомств!I692</f>
        <v>0</v>
      </c>
      <c r="J320" s="73">
        <f>ведомств!J692</f>
        <v>158.6</v>
      </c>
    </row>
    <row r="321" spans="1:10" s="100" customFormat="1" ht="78.75">
      <c r="A321" s="33" t="s">
        <v>145</v>
      </c>
      <c r="B321" s="46" t="s">
        <v>61</v>
      </c>
      <c r="C321" s="101"/>
      <c r="D321" s="101"/>
      <c r="E321" s="101"/>
      <c r="F321" s="102">
        <f>SUM(F322:F322)</f>
        <v>0</v>
      </c>
      <c r="G321" s="102">
        <f>SUM(G322:G322)</f>
        <v>0</v>
      </c>
      <c r="H321" s="102">
        <f>SUM(H322:H322)</f>
        <v>0</v>
      </c>
      <c r="I321" s="102">
        <f>SUM(I322:I322)</f>
        <v>0</v>
      </c>
      <c r="J321" s="102">
        <f>SUM(J322:J322)</f>
        <v>0</v>
      </c>
    </row>
    <row r="322" spans="1:10" s="97" customFormat="1" ht="58.5" customHeight="1">
      <c r="A322" s="31" t="s">
        <v>321</v>
      </c>
      <c r="B322" s="47" t="s">
        <v>304</v>
      </c>
      <c r="C322" s="71">
        <v>200</v>
      </c>
      <c r="D322" s="72" t="s">
        <v>6</v>
      </c>
      <c r="E322" s="72" t="s">
        <v>204</v>
      </c>
      <c r="F322" s="37">
        <f>ведомств!F422</f>
        <v>0</v>
      </c>
      <c r="G322" s="37">
        <f>ведомств!G422</f>
        <v>0</v>
      </c>
      <c r="H322" s="37">
        <f>ведомств!H422</f>
        <v>0</v>
      </c>
      <c r="I322" s="37">
        <f>ведомств!I422</f>
        <v>0</v>
      </c>
      <c r="J322" s="37">
        <f>ведомств!J422</f>
        <v>0</v>
      </c>
    </row>
    <row r="323" spans="1:10" s="100" customFormat="1" ht="11.25">
      <c r="A323" s="33" t="s">
        <v>94</v>
      </c>
      <c r="B323" s="3" t="s">
        <v>96</v>
      </c>
      <c r="C323" s="101"/>
      <c r="D323" s="101"/>
      <c r="E323" s="101"/>
      <c r="F323" s="102">
        <f>SUM(F324:F350)</f>
        <v>85914.98099999997</v>
      </c>
      <c r="G323" s="102">
        <f>SUM(G324:G350)</f>
        <v>-49.938</v>
      </c>
      <c r="H323" s="102">
        <f>SUM(H324:H350)</f>
        <v>0</v>
      </c>
      <c r="I323" s="102">
        <f>SUM(I324:I350)</f>
        <v>0</v>
      </c>
      <c r="J323" s="102">
        <f>SUM(J324:J350)</f>
        <v>85865.04299999996</v>
      </c>
    </row>
    <row r="324" spans="1:10" s="99" customFormat="1" ht="22.5">
      <c r="A324" s="31" t="s">
        <v>323</v>
      </c>
      <c r="B324" s="47" t="s">
        <v>107</v>
      </c>
      <c r="C324" s="72" t="s">
        <v>21</v>
      </c>
      <c r="D324" s="72" t="s">
        <v>6</v>
      </c>
      <c r="E324" s="71">
        <v>11</v>
      </c>
      <c r="F324" s="73">
        <f>ведомств!F429</f>
        <v>936.501</v>
      </c>
      <c r="G324" s="73">
        <f>ведомств!G429</f>
        <v>0</v>
      </c>
      <c r="H324" s="73">
        <f>ведомств!H429</f>
        <v>0</v>
      </c>
      <c r="I324" s="73">
        <f>ведомств!I429</f>
        <v>0</v>
      </c>
      <c r="J324" s="73">
        <f>ведомств!J429</f>
        <v>936.501</v>
      </c>
    </row>
    <row r="325" spans="1:10" s="97" customFormat="1" ht="33.75">
      <c r="A325" s="31" t="s">
        <v>180</v>
      </c>
      <c r="B325" s="47" t="s">
        <v>108</v>
      </c>
      <c r="C325" s="71">
        <v>200</v>
      </c>
      <c r="D325" s="72" t="s">
        <v>6</v>
      </c>
      <c r="E325" s="71">
        <v>13</v>
      </c>
      <c r="F325" s="37">
        <f>ведомств!F462</f>
        <v>2287.542</v>
      </c>
      <c r="G325" s="37">
        <f>ведомств!G462</f>
        <v>0</v>
      </c>
      <c r="H325" s="37">
        <f>ведомств!H462</f>
        <v>0</v>
      </c>
      <c r="I325" s="37">
        <f>ведомств!I462</f>
        <v>0</v>
      </c>
      <c r="J325" s="37">
        <f>ведомств!J462</f>
        <v>2287.542</v>
      </c>
    </row>
    <row r="326" spans="1:10" s="97" customFormat="1" ht="22.5">
      <c r="A326" s="31" t="s">
        <v>763</v>
      </c>
      <c r="B326" s="47" t="s">
        <v>108</v>
      </c>
      <c r="C326" s="71">
        <v>800</v>
      </c>
      <c r="D326" s="72" t="s">
        <v>6</v>
      </c>
      <c r="E326" s="71">
        <v>13</v>
      </c>
      <c r="F326" s="37">
        <f>ведомств!F463+ведомств!F695</f>
        <v>141.474</v>
      </c>
      <c r="G326" s="37">
        <f>ведомств!G463+ведомств!G695</f>
        <v>0</v>
      </c>
      <c r="H326" s="37">
        <f>ведомств!H463+ведомств!H695</f>
        <v>0</v>
      </c>
      <c r="I326" s="37">
        <f>ведомств!I463+ведомств!I695</f>
        <v>0</v>
      </c>
      <c r="J326" s="37">
        <f>ведомств!J463+ведомств!J695</f>
        <v>141.474</v>
      </c>
    </row>
    <row r="327" spans="1:10" s="97" customFormat="1" ht="56.25" customHeight="1">
      <c r="A327" s="31" t="s">
        <v>11</v>
      </c>
      <c r="B327" s="71" t="s">
        <v>60</v>
      </c>
      <c r="C327" s="71">
        <v>100</v>
      </c>
      <c r="D327" s="72" t="s">
        <v>6</v>
      </c>
      <c r="E327" s="72" t="s">
        <v>205</v>
      </c>
      <c r="F327" s="37">
        <f>ведомств!F663</f>
        <v>1157.207</v>
      </c>
      <c r="G327" s="37">
        <f>ведомств!G663</f>
        <v>0</v>
      </c>
      <c r="H327" s="37">
        <f>ведомств!H663</f>
        <v>0</v>
      </c>
      <c r="I327" s="37">
        <f>ведомств!I663</f>
        <v>0</v>
      </c>
      <c r="J327" s="37">
        <f>ведомств!J663</f>
        <v>1157.207</v>
      </c>
    </row>
    <row r="328" spans="1:10" s="97" customFormat="1" ht="56.25">
      <c r="A328" s="31" t="s">
        <v>151</v>
      </c>
      <c r="B328" s="71" t="s">
        <v>106</v>
      </c>
      <c r="C328" s="71">
        <v>100</v>
      </c>
      <c r="D328" s="72" t="s">
        <v>6</v>
      </c>
      <c r="E328" s="72" t="s">
        <v>201</v>
      </c>
      <c r="F328" s="37">
        <f>ведомств!F408</f>
        <v>1711.797</v>
      </c>
      <c r="G328" s="37">
        <f>ведомств!G408</f>
        <v>0</v>
      </c>
      <c r="H328" s="37">
        <f>ведомств!H408</f>
        <v>0</v>
      </c>
      <c r="I328" s="37">
        <f>ведомств!I408</f>
        <v>0</v>
      </c>
      <c r="J328" s="37">
        <f>ведомств!J408</f>
        <v>1711.797</v>
      </c>
    </row>
    <row r="329" spans="1:10" s="97" customFormat="1" ht="60.75" customHeight="1">
      <c r="A329" s="31" t="s">
        <v>7</v>
      </c>
      <c r="B329" s="71" t="s">
        <v>102</v>
      </c>
      <c r="C329" s="71">
        <v>100</v>
      </c>
      <c r="D329" s="72" t="s">
        <v>154</v>
      </c>
      <c r="E329" s="72" t="s">
        <v>202</v>
      </c>
      <c r="F329" s="37">
        <f>ведомств!F674</f>
        <v>1253.326</v>
      </c>
      <c r="G329" s="37">
        <f>ведомств!G674</f>
        <v>0</v>
      </c>
      <c r="H329" s="37">
        <f>ведомств!H674</f>
        <v>0</v>
      </c>
      <c r="I329" s="37">
        <f>ведомств!I674</f>
        <v>0</v>
      </c>
      <c r="J329" s="37">
        <f>ведомств!J674</f>
        <v>1253.326</v>
      </c>
    </row>
    <row r="330" spans="1:10" s="97" customFormat="1" ht="57.75" customHeight="1">
      <c r="A330" s="31" t="s">
        <v>152</v>
      </c>
      <c r="B330" s="47" t="s">
        <v>98</v>
      </c>
      <c r="C330" s="71">
        <v>100</v>
      </c>
      <c r="D330" s="72" t="s">
        <v>6</v>
      </c>
      <c r="E330" s="72" t="s">
        <v>202</v>
      </c>
      <c r="F330" s="37">
        <f>ведомств!F670</f>
        <v>2674.838</v>
      </c>
      <c r="G330" s="37">
        <f>ведомств!G670</f>
        <v>0</v>
      </c>
      <c r="H330" s="37">
        <f>ведомств!H670</f>
        <v>0</v>
      </c>
      <c r="I330" s="37">
        <f>ведомств!I670</f>
        <v>0</v>
      </c>
      <c r="J330" s="37">
        <f>ведомств!J670</f>
        <v>2674.838</v>
      </c>
    </row>
    <row r="331" spans="1:10" s="97" customFormat="1" ht="35.25" customHeight="1">
      <c r="A331" s="31" t="s">
        <v>181</v>
      </c>
      <c r="B331" s="47" t="s">
        <v>98</v>
      </c>
      <c r="C331" s="71">
        <v>200</v>
      </c>
      <c r="D331" s="72" t="s">
        <v>6</v>
      </c>
      <c r="E331" s="72" t="s">
        <v>202</v>
      </c>
      <c r="F331" s="37">
        <f>ведомств!F671</f>
        <v>521.806</v>
      </c>
      <c r="G331" s="37">
        <f>ведомств!G671</f>
        <v>0</v>
      </c>
      <c r="H331" s="37">
        <f>ведомств!H671</f>
        <v>0</v>
      </c>
      <c r="I331" s="37">
        <f>ведомств!I671</f>
        <v>0</v>
      </c>
      <c r="J331" s="37">
        <f>ведомств!J671</f>
        <v>521.806</v>
      </c>
    </row>
    <row r="332" spans="1:10" s="97" customFormat="1" ht="21.75" customHeight="1">
      <c r="A332" s="31" t="s">
        <v>153</v>
      </c>
      <c r="B332" s="47" t="s">
        <v>98</v>
      </c>
      <c r="C332" s="71">
        <v>800</v>
      </c>
      <c r="D332" s="72" t="s">
        <v>6</v>
      </c>
      <c r="E332" s="72" t="s">
        <v>202</v>
      </c>
      <c r="F332" s="37">
        <f>ведомств!F672</f>
        <v>2.74</v>
      </c>
      <c r="G332" s="37">
        <f>ведомств!G672</f>
        <v>0</v>
      </c>
      <c r="H332" s="37">
        <f>ведомств!H672</f>
        <v>0</v>
      </c>
      <c r="I332" s="37">
        <f>ведомств!I672</f>
        <v>0</v>
      </c>
      <c r="J332" s="37">
        <f>ведомств!J672</f>
        <v>2.74</v>
      </c>
    </row>
    <row r="333" spans="1:10" s="97" customFormat="1" ht="57" customHeight="1">
      <c r="A333" s="31" t="s">
        <v>152</v>
      </c>
      <c r="B333" s="47" t="s">
        <v>98</v>
      </c>
      <c r="C333" s="71">
        <v>100</v>
      </c>
      <c r="D333" s="72" t="s">
        <v>6</v>
      </c>
      <c r="E333" s="72" t="s">
        <v>203</v>
      </c>
      <c r="F333" s="37">
        <f>ведомств!F414</f>
        <v>26934.297</v>
      </c>
      <c r="G333" s="37">
        <f>ведомств!G414</f>
        <v>0</v>
      </c>
      <c r="H333" s="37">
        <f>ведомств!H414</f>
        <v>0</v>
      </c>
      <c r="I333" s="37">
        <f>ведомств!I414</f>
        <v>0</v>
      </c>
      <c r="J333" s="37">
        <f>ведомств!J414</f>
        <v>26934.297</v>
      </c>
    </row>
    <row r="334" spans="1:10" s="97" customFormat="1" ht="33.75">
      <c r="A334" s="31" t="s">
        <v>182</v>
      </c>
      <c r="B334" s="47" t="s">
        <v>98</v>
      </c>
      <c r="C334" s="71">
        <v>200</v>
      </c>
      <c r="D334" s="72" t="s">
        <v>6</v>
      </c>
      <c r="E334" s="72" t="s">
        <v>203</v>
      </c>
      <c r="F334" s="37">
        <f>ведомств!F415</f>
        <v>4872.626</v>
      </c>
      <c r="G334" s="37">
        <f>ведомств!G415</f>
        <v>0</v>
      </c>
      <c r="H334" s="37">
        <f>ведомств!H415</f>
        <v>0</v>
      </c>
      <c r="I334" s="37">
        <f>ведомств!I415</f>
        <v>0</v>
      </c>
      <c r="J334" s="37">
        <f>ведомств!J415</f>
        <v>4872.626</v>
      </c>
    </row>
    <row r="335" spans="1:10" s="97" customFormat="1" ht="21.75" customHeight="1">
      <c r="A335" s="31" t="s">
        <v>183</v>
      </c>
      <c r="B335" s="47" t="s">
        <v>98</v>
      </c>
      <c r="C335" s="71">
        <v>800</v>
      </c>
      <c r="D335" s="72" t="s">
        <v>6</v>
      </c>
      <c r="E335" s="72" t="s">
        <v>203</v>
      </c>
      <c r="F335" s="37">
        <f>ведомств!F416</f>
        <v>105.765</v>
      </c>
      <c r="G335" s="37">
        <f>ведомств!G416</f>
        <v>0</v>
      </c>
      <c r="H335" s="37">
        <f>ведомств!H416</f>
        <v>0</v>
      </c>
      <c r="I335" s="37">
        <f>ведомств!I416</f>
        <v>0</v>
      </c>
      <c r="J335" s="37">
        <f>ведомств!J416</f>
        <v>105.765</v>
      </c>
    </row>
    <row r="336" spans="1:10" s="97" customFormat="1" ht="58.5" customHeight="1">
      <c r="A336" s="31" t="s">
        <v>152</v>
      </c>
      <c r="B336" s="47" t="s">
        <v>98</v>
      </c>
      <c r="C336" s="71">
        <v>100</v>
      </c>
      <c r="D336" s="72" t="s">
        <v>6</v>
      </c>
      <c r="E336" s="72" t="s">
        <v>205</v>
      </c>
      <c r="F336" s="37">
        <f>ведомств!F539+ведомств!F502</f>
        <v>13160.666</v>
      </c>
      <c r="G336" s="37">
        <f>ведомств!G539+ведомств!G502</f>
        <v>0</v>
      </c>
      <c r="H336" s="37">
        <f>ведомств!H539+ведомств!H502</f>
        <v>0</v>
      </c>
      <c r="I336" s="37">
        <f>ведомств!I539+ведомств!I502</f>
        <v>0</v>
      </c>
      <c r="J336" s="37">
        <f>ведомств!J539+ведомств!J502</f>
        <v>13160.666</v>
      </c>
    </row>
    <row r="337" spans="1:10" s="97" customFormat="1" ht="33.75">
      <c r="A337" s="31" t="s">
        <v>182</v>
      </c>
      <c r="B337" s="47" t="s">
        <v>98</v>
      </c>
      <c r="C337" s="71">
        <v>200</v>
      </c>
      <c r="D337" s="72" t="s">
        <v>6</v>
      </c>
      <c r="E337" s="72" t="s">
        <v>205</v>
      </c>
      <c r="F337" s="37">
        <f>ведомств!F540+ведомств!F503</f>
        <v>2403.4150000000004</v>
      </c>
      <c r="G337" s="37">
        <f>ведомств!G540+ведомств!G503</f>
        <v>0</v>
      </c>
      <c r="H337" s="37">
        <f>ведомств!H540+ведомств!H503</f>
        <v>0</v>
      </c>
      <c r="I337" s="37">
        <f>ведомств!I540+ведомств!I503</f>
        <v>0</v>
      </c>
      <c r="J337" s="37">
        <f>ведомств!J540+ведомств!J503</f>
        <v>2403.4150000000004</v>
      </c>
    </row>
    <row r="338" spans="1:10" s="97" customFormat="1" ht="22.5">
      <c r="A338" s="31" t="s">
        <v>183</v>
      </c>
      <c r="B338" s="47" t="s">
        <v>98</v>
      </c>
      <c r="C338" s="71">
        <v>800</v>
      </c>
      <c r="D338" s="72" t="s">
        <v>6</v>
      </c>
      <c r="E338" s="72" t="s">
        <v>205</v>
      </c>
      <c r="F338" s="37">
        <f>ведомств!F504</f>
        <v>1.7</v>
      </c>
      <c r="G338" s="37">
        <f>ведомств!G504</f>
        <v>0</v>
      </c>
      <c r="H338" s="37">
        <f>ведомств!H504</f>
        <v>0</v>
      </c>
      <c r="I338" s="37">
        <f>ведомств!I504</f>
        <v>0</v>
      </c>
      <c r="J338" s="37">
        <f>ведомств!J504</f>
        <v>1.7</v>
      </c>
    </row>
    <row r="339" spans="1:10" s="97" customFormat="1" ht="54.75" customHeight="1">
      <c r="A339" s="31" t="s">
        <v>152</v>
      </c>
      <c r="B339" s="47" t="s">
        <v>98</v>
      </c>
      <c r="C339" s="71">
        <v>100</v>
      </c>
      <c r="D339" s="72" t="s">
        <v>207</v>
      </c>
      <c r="E339" s="72" t="s">
        <v>203</v>
      </c>
      <c r="F339" s="37">
        <f>ведомств!F73</f>
        <v>530.0279999999999</v>
      </c>
      <c r="G339" s="37">
        <f>ведомств!G73</f>
        <v>-49.938</v>
      </c>
      <c r="H339" s="37">
        <f>ведомств!H73</f>
        <v>0</v>
      </c>
      <c r="I339" s="37">
        <f>ведомств!I73</f>
        <v>0</v>
      </c>
      <c r="J339" s="37">
        <f>ведомств!J73</f>
        <v>480.0899999999999</v>
      </c>
    </row>
    <row r="340" spans="1:10" s="97" customFormat="1" ht="55.5" customHeight="1">
      <c r="A340" s="31" t="s">
        <v>152</v>
      </c>
      <c r="B340" s="47" t="s">
        <v>98</v>
      </c>
      <c r="C340" s="71">
        <v>100</v>
      </c>
      <c r="D340" s="72" t="s">
        <v>6</v>
      </c>
      <c r="E340" s="72" t="s">
        <v>18</v>
      </c>
      <c r="F340" s="37">
        <f>ведомств!F698</f>
        <v>9433.169000000002</v>
      </c>
      <c r="G340" s="37">
        <f>ведомств!G698</f>
        <v>0</v>
      </c>
      <c r="H340" s="37">
        <f>ведомств!H698</f>
        <v>0</v>
      </c>
      <c r="I340" s="37">
        <f>ведомств!I698</f>
        <v>0</v>
      </c>
      <c r="J340" s="37">
        <f>ведомств!J698</f>
        <v>9433.169000000002</v>
      </c>
    </row>
    <row r="341" spans="1:10" s="97" customFormat="1" ht="33.75">
      <c r="A341" s="31" t="s">
        <v>188</v>
      </c>
      <c r="B341" s="47" t="s">
        <v>98</v>
      </c>
      <c r="C341" s="71">
        <v>200</v>
      </c>
      <c r="D341" s="72" t="s">
        <v>6</v>
      </c>
      <c r="E341" s="72" t="s">
        <v>18</v>
      </c>
      <c r="F341" s="37">
        <f>ведомств!F699</f>
        <v>838.389</v>
      </c>
      <c r="G341" s="37">
        <f>ведомств!G699</f>
        <v>0</v>
      </c>
      <c r="H341" s="37">
        <f>ведомств!H699</f>
        <v>0</v>
      </c>
      <c r="I341" s="37">
        <f>ведомств!I699</f>
        <v>0</v>
      </c>
      <c r="J341" s="37">
        <f>ведомств!J699</f>
        <v>838.389</v>
      </c>
    </row>
    <row r="342" spans="1:10" s="97" customFormat="1" ht="22.5">
      <c r="A342" s="31" t="s">
        <v>183</v>
      </c>
      <c r="B342" s="47" t="s">
        <v>98</v>
      </c>
      <c r="C342" s="71">
        <v>800</v>
      </c>
      <c r="D342" s="72" t="s">
        <v>6</v>
      </c>
      <c r="E342" s="72" t="s">
        <v>18</v>
      </c>
      <c r="F342" s="37">
        <f>ведомств!F700</f>
        <v>495.85999999999996</v>
      </c>
      <c r="G342" s="37">
        <f>ведомств!G700</f>
        <v>0</v>
      </c>
      <c r="H342" s="37">
        <f>ведомств!H700</f>
        <v>0</v>
      </c>
      <c r="I342" s="37">
        <f>ведомств!I700</f>
        <v>0</v>
      </c>
      <c r="J342" s="37">
        <f>ведомств!J700</f>
        <v>495.85999999999996</v>
      </c>
    </row>
    <row r="343" spans="1:10" s="97" customFormat="1" ht="56.25" customHeight="1">
      <c r="A343" s="31" t="s">
        <v>152</v>
      </c>
      <c r="B343" s="47" t="s">
        <v>98</v>
      </c>
      <c r="C343" s="71">
        <v>100</v>
      </c>
      <c r="D343" s="72" t="s">
        <v>204</v>
      </c>
      <c r="E343" s="72" t="s">
        <v>204</v>
      </c>
      <c r="F343" s="37">
        <f>ведомств!F187</f>
        <v>11349.813</v>
      </c>
      <c r="G343" s="37">
        <f>ведомств!G187</f>
        <v>0</v>
      </c>
      <c r="H343" s="37">
        <f>ведомств!H187</f>
        <v>0</v>
      </c>
      <c r="I343" s="37">
        <f>ведомств!I187</f>
        <v>0</v>
      </c>
      <c r="J343" s="37">
        <f>ведомств!J187</f>
        <v>11349.813</v>
      </c>
    </row>
    <row r="344" spans="1:10" s="97" customFormat="1" ht="33.75">
      <c r="A344" s="31" t="s">
        <v>182</v>
      </c>
      <c r="B344" s="47" t="s">
        <v>98</v>
      </c>
      <c r="C344" s="71">
        <v>200</v>
      </c>
      <c r="D344" s="72" t="s">
        <v>204</v>
      </c>
      <c r="E344" s="72" t="s">
        <v>204</v>
      </c>
      <c r="F344" s="37">
        <f>ведомств!F188</f>
        <v>744.486</v>
      </c>
      <c r="G344" s="37">
        <f>ведомств!G188</f>
        <v>0</v>
      </c>
      <c r="H344" s="37">
        <f>ведомств!H188</f>
        <v>0</v>
      </c>
      <c r="I344" s="37">
        <f>ведомств!I188</f>
        <v>0</v>
      </c>
      <c r="J344" s="37">
        <f>ведомств!J188</f>
        <v>744.486</v>
      </c>
    </row>
    <row r="345" spans="1:10" s="97" customFormat="1" ht="22.5">
      <c r="A345" s="31" t="s">
        <v>183</v>
      </c>
      <c r="B345" s="47" t="s">
        <v>98</v>
      </c>
      <c r="C345" s="71">
        <v>800</v>
      </c>
      <c r="D345" s="72" t="s">
        <v>204</v>
      </c>
      <c r="E345" s="72" t="s">
        <v>204</v>
      </c>
      <c r="F345" s="37">
        <f>ведомств!F189</f>
        <v>10.411</v>
      </c>
      <c r="G345" s="37">
        <f>ведомств!G189</f>
        <v>0</v>
      </c>
      <c r="H345" s="37">
        <f>ведомств!H189</f>
        <v>0</v>
      </c>
      <c r="I345" s="37">
        <f>ведомств!I189</f>
        <v>0</v>
      </c>
      <c r="J345" s="37">
        <f>ведомств!J189</f>
        <v>10.411</v>
      </c>
    </row>
    <row r="346" spans="1:10" s="97" customFormat="1" ht="57" customHeight="1">
      <c r="A346" s="31" t="s">
        <v>152</v>
      </c>
      <c r="B346" s="47" t="s">
        <v>98</v>
      </c>
      <c r="C346" s="71">
        <v>100</v>
      </c>
      <c r="D346" s="72" t="s">
        <v>206</v>
      </c>
      <c r="E346" s="72" t="s">
        <v>208</v>
      </c>
      <c r="F346" s="37">
        <f>ведомств!F393</f>
        <v>1793.146</v>
      </c>
      <c r="G346" s="37">
        <f>ведомств!G393</f>
        <v>0</v>
      </c>
      <c r="H346" s="37">
        <f>ведомств!H393</f>
        <v>0</v>
      </c>
      <c r="I346" s="37">
        <f>ведомств!I393</f>
        <v>0</v>
      </c>
      <c r="J346" s="37">
        <f>ведомств!J393</f>
        <v>1793.146</v>
      </c>
    </row>
    <row r="347" spans="1:10" s="97" customFormat="1" ht="57" customHeight="1">
      <c r="A347" s="31" t="s">
        <v>152</v>
      </c>
      <c r="B347" s="47" t="s">
        <v>98</v>
      </c>
      <c r="C347" s="71">
        <v>100</v>
      </c>
      <c r="D347" s="72" t="s">
        <v>15</v>
      </c>
      <c r="E347" s="72" t="s">
        <v>205</v>
      </c>
      <c r="F347" s="37">
        <f>ведомств!F653</f>
        <v>1108.207</v>
      </c>
      <c r="G347" s="37">
        <f>ведомств!G653</f>
        <v>0</v>
      </c>
      <c r="H347" s="37">
        <f>ведомств!H653</f>
        <v>0</v>
      </c>
      <c r="I347" s="37">
        <f>ведомств!I653</f>
        <v>0</v>
      </c>
      <c r="J347" s="37">
        <f>ведомств!J653</f>
        <v>1108.207</v>
      </c>
    </row>
    <row r="348" spans="1:10" s="97" customFormat="1" ht="57" customHeight="1">
      <c r="A348" s="31" t="s">
        <v>152</v>
      </c>
      <c r="B348" s="47" t="s">
        <v>98</v>
      </c>
      <c r="C348" s="71">
        <v>100</v>
      </c>
      <c r="D348" s="72" t="s">
        <v>16</v>
      </c>
      <c r="E348" s="72" t="s">
        <v>204</v>
      </c>
      <c r="F348" s="37">
        <f>ведомств!F124</f>
        <v>615.458</v>
      </c>
      <c r="G348" s="37">
        <f>ведомств!G124</f>
        <v>0</v>
      </c>
      <c r="H348" s="37">
        <f>ведомств!H124</f>
        <v>0</v>
      </c>
      <c r="I348" s="37">
        <f>ведомств!I124</f>
        <v>0</v>
      </c>
      <c r="J348" s="37">
        <f>ведомств!J124</f>
        <v>615.458</v>
      </c>
    </row>
    <row r="349" spans="1:10" s="97" customFormat="1" ht="59.25" customHeight="1">
      <c r="A349" s="31" t="s">
        <v>10</v>
      </c>
      <c r="B349" s="47" t="s">
        <v>110</v>
      </c>
      <c r="C349" s="71">
        <v>100</v>
      </c>
      <c r="D349" s="72" t="s">
        <v>6</v>
      </c>
      <c r="E349" s="72" t="s">
        <v>205</v>
      </c>
      <c r="F349" s="37">
        <f>ведомств!F660</f>
        <v>670.6279999999999</v>
      </c>
      <c r="G349" s="37">
        <f>ведомств!G660</f>
        <v>0</v>
      </c>
      <c r="H349" s="37">
        <f>ведомств!H660</f>
        <v>0</v>
      </c>
      <c r="I349" s="37">
        <f>ведомств!I660</f>
        <v>0</v>
      </c>
      <c r="J349" s="37">
        <f>ведомств!J660</f>
        <v>670.6279999999999</v>
      </c>
    </row>
    <row r="350" spans="1:10" s="97" customFormat="1" ht="33.75">
      <c r="A350" s="31" t="s">
        <v>324</v>
      </c>
      <c r="B350" s="47" t="s">
        <v>110</v>
      </c>
      <c r="C350" s="71">
        <v>200</v>
      </c>
      <c r="D350" s="72" t="s">
        <v>6</v>
      </c>
      <c r="E350" s="72" t="s">
        <v>205</v>
      </c>
      <c r="F350" s="37">
        <f>ведомств!F661</f>
        <v>159.686</v>
      </c>
      <c r="G350" s="37">
        <f>ведомств!G661</f>
        <v>0</v>
      </c>
      <c r="H350" s="37">
        <f>ведомств!H661</f>
        <v>0</v>
      </c>
      <c r="I350" s="37">
        <f>ведомств!I661</f>
        <v>0</v>
      </c>
      <c r="J350" s="37">
        <f>ведомств!J661</f>
        <v>159.686</v>
      </c>
    </row>
    <row r="351" spans="1:10" s="100" customFormat="1" ht="22.5">
      <c r="A351" s="33" t="s">
        <v>103</v>
      </c>
      <c r="B351" s="101" t="s">
        <v>104</v>
      </c>
      <c r="C351" s="101"/>
      <c r="D351" s="4"/>
      <c r="E351" s="4"/>
      <c r="F351" s="102">
        <f>SUM(F352:F354)</f>
        <v>3670.261</v>
      </c>
      <c r="G351" s="102">
        <f>SUM(G352:G354)</f>
        <v>81.878</v>
      </c>
      <c r="H351" s="102">
        <f>SUM(H352:H354)</f>
        <v>0</v>
      </c>
      <c r="I351" s="102">
        <f>SUM(I352:I354)</f>
        <v>0</v>
      </c>
      <c r="J351" s="102">
        <f>SUM(J352:J354)</f>
        <v>3752.139</v>
      </c>
    </row>
    <row r="352" spans="1:10" s="100" customFormat="1" ht="45">
      <c r="A352" s="31" t="s">
        <v>889</v>
      </c>
      <c r="B352" s="71" t="s">
        <v>109</v>
      </c>
      <c r="C352" s="71">
        <v>200</v>
      </c>
      <c r="D352" s="72" t="s">
        <v>15</v>
      </c>
      <c r="E352" s="72" t="s">
        <v>202</v>
      </c>
      <c r="F352" s="73">
        <f>ведомств!F601</f>
        <v>48.953</v>
      </c>
      <c r="G352" s="73">
        <f>ведомств!G601</f>
        <v>0</v>
      </c>
      <c r="H352" s="73">
        <f>ведомств!H601</f>
        <v>0</v>
      </c>
      <c r="I352" s="73">
        <f>ведомств!I601</f>
        <v>0</v>
      </c>
      <c r="J352" s="73">
        <f>ведомств!J601</f>
        <v>48.953</v>
      </c>
    </row>
    <row r="353" spans="1:10" s="100" customFormat="1" ht="33.75">
      <c r="A353" s="31" t="s">
        <v>81</v>
      </c>
      <c r="B353" s="71" t="s">
        <v>109</v>
      </c>
      <c r="C353" s="71">
        <v>300</v>
      </c>
      <c r="D353" s="72" t="s">
        <v>15</v>
      </c>
      <c r="E353" s="72" t="s">
        <v>202</v>
      </c>
      <c r="F353" s="73">
        <f>ведомств!F602</f>
        <v>3356.308</v>
      </c>
      <c r="G353" s="73">
        <f>ведомств!G602</f>
        <v>81.878</v>
      </c>
      <c r="H353" s="73">
        <f>ведомств!H602</f>
        <v>0</v>
      </c>
      <c r="I353" s="73">
        <f>ведомств!I602</f>
        <v>0</v>
      </c>
      <c r="J353" s="73">
        <f>ведомств!J602</f>
        <v>3438.186</v>
      </c>
    </row>
    <row r="354" spans="1:10" s="97" customFormat="1" ht="22.5">
      <c r="A354" s="31" t="s">
        <v>82</v>
      </c>
      <c r="B354" s="71" t="s">
        <v>105</v>
      </c>
      <c r="C354" s="71">
        <v>300</v>
      </c>
      <c r="D354" s="72" t="s">
        <v>15</v>
      </c>
      <c r="E354" s="72" t="s">
        <v>202</v>
      </c>
      <c r="F354" s="73">
        <f>ведомств!F679+ведомств!F492</f>
        <v>265</v>
      </c>
      <c r="G354" s="73">
        <f>ведомств!G679+ведомств!G492</f>
        <v>0</v>
      </c>
      <c r="H354" s="73">
        <f>ведомств!H679+ведомств!H492</f>
        <v>0</v>
      </c>
      <c r="I354" s="73">
        <f>ведомств!I679+ведомств!I492</f>
        <v>0</v>
      </c>
      <c r="J354" s="73">
        <f>ведомств!J679+ведомств!J492</f>
        <v>265</v>
      </c>
    </row>
    <row r="355" spans="1:10" s="97" customFormat="1" ht="33.75">
      <c r="A355" s="33" t="s">
        <v>326</v>
      </c>
      <c r="B355" s="101" t="s">
        <v>325</v>
      </c>
      <c r="C355" s="101"/>
      <c r="D355" s="4"/>
      <c r="E355" s="4"/>
      <c r="F355" s="102">
        <f>SUM(F356:F357)</f>
        <v>10625.6</v>
      </c>
      <c r="G355" s="102">
        <f>SUM(G356:G357)</f>
        <v>0</v>
      </c>
      <c r="H355" s="102">
        <f>SUM(H356:H357)</f>
        <v>0</v>
      </c>
      <c r="I355" s="102">
        <f>SUM(I356:I357)</f>
        <v>0</v>
      </c>
      <c r="J355" s="102">
        <f>SUM(J356:J357)</f>
        <v>10625.6</v>
      </c>
    </row>
    <row r="356" spans="1:10" s="97" customFormat="1" ht="45">
      <c r="A356" s="31" t="s">
        <v>599</v>
      </c>
      <c r="B356" s="47" t="s">
        <v>295</v>
      </c>
      <c r="C356" s="71">
        <v>500</v>
      </c>
      <c r="D356" s="72" t="s">
        <v>204</v>
      </c>
      <c r="E356" s="72" t="s">
        <v>204</v>
      </c>
      <c r="F356" s="73">
        <f>ведомств!F519</f>
        <v>1793.4</v>
      </c>
      <c r="G356" s="73">
        <f>ведомств!G519</f>
        <v>0</v>
      </c>
      <c r="H356" s="73">
        <f>ведомств!H519</f>
        <v>0</v>
      </c>
      <c r="I356" s="73">
        <f>ведомств!I519</f>
        <v>0</v>
      </c>
      <c r="J356" s="73">
        <f>ведомств!J519</f>
        <v>1793.4</v>
      </c>
    </row>
    <row r="357" spans="1:10" s="97" customFormat="1" ht="67.5">
      <c r="A357" s="31" t="s">
        <v>570</v>
      </c>
      <c r="B357" s="47" t="s">
        <v>569</v>
      </c>
      <c r="C357" s="71">
        <v>500</v>
      </c>
      <c r="D357" s="72" t="s">
        <v>19</v>
      </c>
      <c r="E357" s="72" t="s">
        <v>202</v>
      </c>
      <c r="F357" s="73">
        <f>ведомств!F532</f>
        <v>8832.2</v>
      </c>
      <c r="G357" s="73">
        <f>ведомств!G532</f>
        <v>0</v>
      </c>
      <c r="H357" s="73">
        <f>ведомств!H532</f>
        <v>0</v>
      </c>
      <c r="I357" s="73">
        <f>ведомств!I532</f>
        <v>0</v>
      </c>
      <c r="J357" s="73">
        <f>ведомств!J532</f>
        <v>8832.2</v>
      </c>
    </row>
    <row r="358" spans="1:10" s="100" customFormat="1" ht="11.25">
      <c r="A358" s="33" t="s">
        <v>157</v>
      </c>
      <c r="B358" s="112" t="s">
        <v>158</v>
      </c>
      <c r="C358" s="101"/>
      <c r="D358" s="4"/>
      <c r="E358" s="4"/>
      <c r="F358" s="102">
        <f>SUM(F359:F359)</f>
        <v>4302.4</v>
      </c>
      <c r="G358" s="102">
        <f>SUM(G359:G359)</f>
        <v>0</v>
      </c>
      <c r="H358" s="102">
        <f>SUM(H359:H359)</f>
        <v>0</v>
      </c>
      <c r="I358" s="102">
        <f>SUM(I359:I359)</f>
        <v>0</v>
      </c>
      <c r="J358" s="102">
        <f>SUM(J359:J359)</f>
        <v>4302.4</v>
      </c>
    </row>
    <row r="359" spans="1:10" s="97" customFormat="1" ht="22.5">
      <c r="A359" s="31" t="s">
        <v>88</v>
      </c>
      <c r="B359" s="111" t="s">
        <v>159</v>
      </c>
      <c r="C359" s="71">
        <v>500</v>
      </c>
      <c r="D359" s="72" t="s">
        <v>19</v>
      </c>
      <c r="E359" s="72" t="s">
        <v>6</v>
      </c>
      <c r="F359" s="37">
        <f>ведомств!F528</f>
        <v>4302.4</v>
      </c>
      <c r="G359" s="37">
        <f>ведомств!G528</f>
        <v>0</v>
      </c>
      <c r="H359" s="37">
        <f>ведомств!H528</f>
        <v>0</v>
      </c>
      <c r="I359" s="37">
        <f>ведомств!I528</f>
        <v>0</v>
      </c>
      <c r="J359" s="37">
        <f>ведомств!J528</f>
        <v>4302.4</v>
      </c>
    </row>
    <row r="360" spans="1:10" s="97" customFormat="1" ht="11.25">
      <c r="A360" s="33" t="s">
        <v>803</v>
      </c>
      <c r="B360" s="112" t="s">
        <v>804</v>
      </c>
      <c r="C360" s="101"/>
      <c r="D360" s="4"/>
      <c r="E360" s="4"/>
      <c r="F360" s="41">
        <f>F361</f>
        <v>2775.251</v>
      </c>
      <c r="G360" s="41">
        <f>G361</f>
        <v>0</v>
      </c>
      <c r="H360" s="41">
        <f>H361</f>
        <v>0</v>
      </c>
      <c r="I360" s="41">
        <f>I361</f>
        <v>0</v>
      </c>
      <c r="J360" s="41">
        <f>J361</f>
        <v>2775.251</v>
      </c>
    </row>
    <row r="361" spans="1:10" s="97" customFormat="1" ht="22.5">
      <c r="A361" s="31" t="s">
        <v>805</v>
      </c>
      <c r="B361" s="47" t="s">
        <v>802</v>
      </c>
      <c r="C361" s="71">
        <v>800</v>
      </c>
      <c r="D361" s="72" t="s">
        <v>204</v>
      </c>
      <c r="E361" s="72" t="s">
        <v>204</v>
      </c>
      <c r="F361" s="37">
        <f>ведомств!F191</f>
        <v>2775.251</v>
      </c>
      <c r="G361" s="37">
        <f>ведомств!G191</f>
        <v>0</v>
      </c>
      <c r="H361" s="37">
        <f>ведомств!H191</f>
        <v>0</v>
      </c>
      <c r="I361" s="37">
        <f>ведомств!I191</f>
        <v>0</v>
      </c>
      <c r="J361" s="37">
        <f>ведомств!J191</f>
        <v>2775.251</v>
      </c>
    </row>
    <row r="362" spans="1:10" s="97" customFormat="1" ht="33.75">
      <c r="A362" s="33" t="s">
        <v>833</v>
      </c>
      <c r="B362" s="3" t="s">
        <v>834</v>
      </c>
      <c r="C362" s="101"/>
      <c r="D362" s="4"/>
      <c r="E362" s="4"/>
      <c r="F362" s="41">
        <f>F363</f>
        <v>851.099</v>
      </c>
      <c r="G362" s="41">
        <f>G363</f>
        <v>0</v>
      </c>
      <c r="H362" s="41">
        <f>H363</f>
        <v>0</v>
      </c>
      <c r="I362" s="41">
        <f>I363</f>
        <v>0</v>
      </c>
      <c r="J362" s="41">
        <f>J363</f>
        <v>851.099</v>
      </c>
    </row>
    <row r="363" spans="1:10" s="97" customFormat="1" ht="56.25">
      <c r="A363" s="31" t="s">
        <v>835</v>
      </c>
      <c r="B363" s="47" t="s">
        <v>832</v>
      </c>
      <c r="C363" s="71">
        <v>800</v>
      </c>
      <c r="D363" s="72" t="s">
        <v>203</v>
      </c>
      <c r="E363" s="72" t="s">
        <v>207</v>
      </c>
      <c r="F363" s="37">
        <f>ведомств!F713</f>
        <v>851.099</v>
      </c>
      <c r="G363" s="37">
        <f>ведомств!G713</f>
        <v>0</v>
      </c>
      <c r="H363" s="37">
        <f>ведомств!H713</f>
        <v>0</v>
      </c>
      <c r="I363" s="37">
        <f>ведомств!I713</f>
        <v>0</v>
      </c>
      <c r="J363" s="37">
        <f>ведомств!J713</f>
        <v>851.099</v>
      </c>
    </row>
    <row r="364" spans="1:10" s="97" customFormat="1" ht="11.25">
      <c r="A364" s="33" t="s">
        <v>514</v>
      </c>
      <c r="B364" s="141" t="s">
        <v>515</v>
      </c>
      <c r="C364" s="101"/>
      <c r="D364" s="4"/>
      <c r="E364" s="4"/>
      <c r="F364" s="41">
        <f>F365</f>
        <v>645</v>
      </c>
      <c r="G364" s="41">
        <f>G365</f>
        <v>0</v>
      </c>
      <c r="H364" s="41">
        <f>H365</f>
        <v>0</v>
      </c>
      <c r="I364" s="41">
        <f>I365</f>
        <v>0</v>
      </c>
      <c r="J364" s="41">
        <f>J365</f>
        <v>645</v>
      </c>
    </row>
    <row r="365" spans="1:10" s="97" customFormat="1" ht="33.75">
      <c r="A365" s="31" t="s">
        <v>516</v>
      </c>
      <c r="B365" s="142" t="s">
        <v>513</v>
      </c>
      <c r="C365" s="143">
        <v>200</v>
      </c>
      <c r="D365" s="144" t="s">
        <v>204</v>
      </c>
      <c r="E365" s="144" t="s">
        <v>202</v>
      </c>
      <c r="F365" s="37">
        <f>ведомств!F165</f>
        <v>645</v>
      </c>
      <c r="G365" s="37">
        <f>ведомств!G165</f>
        <v>0</v>
      </c>
      <c r="H365" s="37">
        <f>ведомств!H165</f>
        <v>0</v>
      </c>
      <c r="I365" s="37">
        <f>ведомств!I165</f>
        <v>0</v>
      </c>
      <c r="J365" s="37">
        <f>ведомств!J165</f>
        <v>645</v>
      </c>
    </row>
    <row r="366" spans="1:10" s="100" customFormat="1" ht="22.5">
      <c r="A366" s="33" t="s">
        <v>216</v>
      </c>
      <c r="B366" s="3" t="s">
        <v>99</v>
      </c>
      <c r="C366" s="101"/>
      <c r="D366" s="4"/>
      <c r="E366" s="4"/>
      <c r="F366" s="41">
        <f>SUM(F367:F368)</f>
        <v>260.276</v>
      </c>
      <c r="G366" s="41">
        <f>SUM(G367:G368)</f>
        <v>0</v>
      </c>
      <c r="H366" s="41">
        <f>SUM(H367:H368)</f>
        <v>0</v>
      </c>
      <c r="I366" s="41">
        <f>SUM(I367:I368)</f>
        <v>0</v>
      </c>
      <c r="J366" s="41">
        <f>SUM(J367:J368)</f>
        <v>260.276</v>
      </c>
    </row>
    <row r="367" spans="1:10" s="97" customFormat="1" ht="22.5">
      <c r="A367" s="31" t="s">
        <v>153</v>
      </c>
      <c r="B367" s="47" t="s">
        <v>101</v>
      </c>
      <c r="C367" s="71">
        <v>800</v>
      </c>
      <c r="D367" s="72" t="s">
        <v>6</v>
      </c>
      <c r="E367" s="72" t="s">
        <v>203</v>
      </c>
      <c r="F367" s="37">
        <f>ведомств!F419</f>
        <v>246.32</v>
      </c>
      <c r="G367" s="37">
        <f>ведомств!G419</f>
        <v>0</v>
      </c>
      <c r="H367" s="37">
        <f>ведомств!H419</f>
        <v>0</v>
      </c>
      <c r="I367" s="37">
        <f>ведомств!I419</f>
        <v>0</v>
      </c>
      <c r="J367" s="37">
        <f>ведомств!J419</f>
        <v>246.32</v>
      </c>
    </row>
    <row r="368" spans="1:10" s="97" customFormat="1" ht="22.5">
      <c r="A368" s="31" t="s">
        <v>153</v>
      </c>
      <c r="B368" s="47" t="s">
        <v>101</v>
      </c>
      <c r="C368" s="71">
        <v>800</v>
      </c>
      <c r="D368" s="72" t="s">
        <v>6</v>
      </c>
      <c r="E368" s="72" t="s">
        <v>18</v>
      </c>
      <c r="F368" s="37">
        <f>ведомств!F703</f>
        <v>13.956</v>
      </c>
      <c r="G368" s="37">
        <f>ведомств!G703</f>
        <v>0</v>
      </c>
      <c r="H368" s="37">
        <f>ведомств!H703</f>
        <v>0</v>
      </c>
      <c r="I368" s="37">
        <f>ведомств!I703</f>
        <v>0</v>
      </c>
      <c r="J368" s="37">
        <f>ведомств!J703</f>
        <v>13.956</v>
      </c>
    </row>
    <row r="369" spans="1:10" s="100" customFormat="1" ht="11.25" customHeight="1">
      <c r="A369" s="33" t="s">
        <v>75</v>
      </c>
      <c r="B369" s="112" t="s">
        <v>62</v>
      </c>
      <c r="C369" s="101"/>
      <c r="D369" s="4"/>
      <c r="E369" s="4"/>
      <c r="F369" s="102">
        <f>SUM(F370:F373)</f>
        <v>9149.093</v>
      </c>
      <c r="G369" s="102">
        <f>SUM(G370:G373)</f>
        <v>-168.536</v>
      </c>
      <c r="H369" s="102">
        <f>SUM(H370:H373)</f>
        <v>0</v>
      </c>
      <c r="I369" s="102">
        <f>SUM(I370:I373)</f>
        <v>0</v>
      </c>
      <c r="J369" s="102">
        <f>SUM(J370:J373)</f>
        <v>8980.557</v>
      </c>
    </row>
    <row r="370" spans="1:10" s="100" customFormat="1" ht="36.75" customHeight="1">
      <c r="A370" s="31" t="s">
        <v>478</v>
      </c>
      <c r="B370" s="47" t="s">
        <v>477</v>
      </c>
      <c r="C370" s="71">
        <v>600</v>
      </c>
      <c r="D370" s="72" t="s">
        <v>17</v>
      </c>
      <c r="E370" s="72" t="s">
        <v>6</v>
      </c>
      <c r="F370" s="73">
        <f>ведомств!F84</f>
        <v>684.422</v>
      </c>
      <c r="G370" s="73">
        <f>ведомств!G84</f>
        <v>0</v>
      </c>
      <c r="H370" s="73">
        <f>ведомств!H84</f>
        <v>0</v>
      </c>
      <c r="I370" s="73">
        <f>ведомств!I84</f>
        <v>0</v>
      </c>
      <c r="J370" s="73">
        <f>ведомств!J84</f>
        <v>684.422</v>
      </c>
    </row>
    <row r="371" spans="1:10" s="97" customFormat="1" ht="81" customHeight="1">
      <c r="A371" s="31" t="s">
        <v>328</v>
      </c>
      <c r="B371" s="71" t="s">
        <v>63</v>
      </c>
      <c r="C371" s="71">
        <v>100</v>
      </c>
      <c r="D371" s="72" t="s">
        <v>207</v>
      </c>
      <c r="E371" s="72" t="s">
        <v>203</v>
      </c>
      <c r="F371" s="37">
        <f>ведомств!F76</f>
        <v>7732.88</v>
      </c>
      <c r="G371" s="37">
        <f>ведомств!G76</f>
        <v>-168.536</v>
      </c>
      <c r="H371" s="37">
        <f>ведомств!H76</f>
        <v>0</v>
      </c>
      <c r="I371" s="37">
        <f>ведомств!I76</f>
        <v>0</v>
      </c>
      <c r="J371" s="37">
        <f>ведомств!J76</f>
        <v>7564.344</v>
      </c>
    </row>
    <row r="372" spans="1:10" s="97" customFormat="1" ht="60" customHeight="1">
      <c r="A372" s="31" t="s">
        <v>329</v>
      </c>
      <c r="B372" s="71" t="s">
        <v>63</v>
      </c>
      <c r="C372" s="71">
        <v>200</v>
      </c>
      <c r="D372" s="72" t="s">
        <v>207</v>
      </c>
      <c r="E372" s="72" t="s">
        <v>203</v>
      </c>
      <c r="F372" s="37">
        <f>ведомств!F77</f>
        <v>699.019</v>
      </c>
      <c r="G372" s="37">
        <f>ведомств!G77</f>
        <v>0</v>
      </c>
      <c r="H372" s="37">
        <f>ведомств!H77</f>
        <v>0</v>
      </c>
      <c r="I372" s="37">
        <f>ведомств!I77</f>
        <v>0</v>
      </c>
      <c r="J372" s="37">
        <f>ведомств!J77</f>
        <v>699.019</v>
      </c>
    </row>
    <row r="373" spans="1:10" s="97" customFormat="1" ht="47.25" customHeight="1">
      <c r="A373" s="31" t="s">
        <v>327</v>
      </c>
      <c r="B373" s="71" t="s">
        <v>63</v>
      </c>
      <c r="C373" s="71">
        <v>800</v>
      </c>
      <c r="D373" s="72" t="s">
        <v>207</v>
      </c>
      <c r="E373" s="72" t="s">
        <v>203</v>
      </c>
      <c r="F373" s="37">
        <f>ведомств!F78+ведомств!F13</f>
        <v>32.772</v>
      </c>
      <c r="G373" s="37">
        <f>ведомств!G78+ведомств!G13</f>
        <v>0</v>
      </c>
      <c r="H373" s="37">
        <f>ведомств!H78+ведомств!H13</f>
        <v>0</v>
      </c>
      <c r="I373" s="37">
        <f>ведомств!I78+ведомств!I13</f>
        <v>0</v>
      </c>
      <c r="J373" s="37">
        <f>ведомств!J78+ведомств!J13</f>
        <v>32.772</v>
      </c>
    </row>
  </sheetData>
  <sheetProtection/>
  <mergeCells count="1">
    <mergeCell ref="A3:J7"/>
  </mergeCells>
  <printOptions/>
  <pageMargins left="0.7874015748031497" right="0.1968503937007874" top="0.35433070866141736" bottom="0.2755905511811024" header="0.31496062992125984" footer="0.2362204724409449"/>
  <pageSetup fitToHeight="12"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K739"/>
  <sheetViews>
    <sheetView tabSelected="1" view="pageBreakPreview" zoomScale="90" zoomScaleNormal="90" zoomScaleSheetLayoutView="90" workbookViewId="0" topLeftCell="A719">
      <selection activeCell="G735" sqref="G735"/>
    </sheetView>
  </sheetViews>
  <sheetFormatPr defaultColWidth="9.140625" defaultRowHeight="21.75" customHeight="1"/>
  <cols>
    <col min="1" max="1" width="47.7109375" style="19" customWidth="1"/>
    <col min="2" max="2" width="7.421875" style="81" customWidth="1"/>
    <col min="3" max="3" width="9.140625" style="81" customWidth="1"/>
    <col min="4" max="4" width="14.140625" style="81" customWidth="1"/>
    <col min="5" max="5" width="4.421875" style="81" customWidth="1"/>
    <col min="6" max="7" width="16.28125" style="0" customWidth="1"/>
    <col min="8" max="8" width="15.421875" style="134" customWidth="1"/>
    <col min="9" max="9" width="15.8515625" style="0" customWidth="1"/>
    <col min="10" max="10" width="16.140625" style="0" customWidth="1"/>
  </cols>
  <sheetData>
    <row r="1" spans="6:10" ht="15.75" customHeight="1">
      <c r="F1" s="126"/>
      <c r="G1" s="126"/>
      <c r="J1" s="147" t="s">
        <v>893</v>
      </c>
    </row>
    <row r="2" ht="12.75"/>
    <row r="3" spans="1:10" ht="12.75" customHeight="1">
      <c r="A3" s="154" t="s">
        <v>613</v>
      </c>
      <c r="B3" s="154"/>
      <c r="C3" s="154"/>
      <c r="D3" s="154"/>
      <c r="E3" s="154"/>
      <c r="F3" s="154"/>
      <c r="G3" s="154"/>
      <c r="H3" s="154"/>
      <c r="I3" s="154"/>
      <c r="J3" s="154"/>
    </row>
    <row r="4" spans="1:5" ht="12.75">
      <c r="A4" s="17"/>
      <c r="B4" s="91"/>
      <c r="C4" s="91"/>
      <c r="D4" s="91"/>
      <c r="E4" s="91"/>
    </row>
    <row r="5" spans="1:10" ht="13.5" customHeight="1">
      <c r="A5" s="2"/>
      <c r="B5" s="92"/>
      <c r="F5" s="1"/>
      <c r="G5" s="1"/>
      <c r="J5" s="1" t="s">
        <v>55</v>
      </c>
    </row>
    <row r="6" spans="1:10" ht="21.75" customHeight="1">
      <c r="A6" s="155" t="s">
        <v>231</v>
      </c>
      <c r="B6" s="156" t="s">
        <v>232</v>
      </c>
      <c r="C6" s="157"/>
      <c r="D6" s="157"/>
      <c r="E6" s="158"/>
      <c r="F6" s="152" t="s">
        <v>712</v>
      </c>
      <c r="G6" s="152" t="s">
        <v>713</v>
      </c>
      <c r="H6" s="152" t="s">
        <v>830</v>
      </c>
      <c r="I6" s="152" t="s">
        <v>829</v>
      </c>
      <c r="J6" s="152" t="s">
        <v>714</v>
      </c>
    </row>
    <row r="7" spans="1:10" ht="66.75" customHeight="1">
      <c r="A7" s="155"/>
      <c r="B7" s="3" t="s">
        <v>236</v>
      </c>
      <c r="C7" s="3" t="s">
        <v>233</v>
      </c>
      <c r="D7" s="3" t="s">
        <v>234</v>
      </c>
      <c r="E7" s="3" t="s">
        <v>235</v>
      </c>
      <c r="F7" s="153"/>
      <c r="G7" s="153"/>
      <c r="H7" s="153"/>
      <c r="I7" s="153"/>
      <c r="J7" s="153"/>
    </row>
    <row r="8" spans="1:10" ht="21.75" customHeight="1">
      <c r="A8" s="4" t="s">
        <v>237</v>
      </c>
      <c r="B8" s="4" t="s">
        <v>238</v>
      </c>
      <c r="C8" s="4" t="s">
        <v>239</v>
      </c>
      <c r="D8" s="4" t="s">
        <v>240</v>
      </c>
      <c r="E8" s="4" t="s">
        <v>241</v>
      </c>
      <c r="F8" s="4" t="s">
        <v>604</v>
      </c>
      <c r="G8" s="4" t="s">
        <v>715</v>
      </c>
      <c r="H8" s="4" t="s">
        <v>716</v>
      </c>
      <c r="I8" s="4" t="s">
        <v>717</v>
      </c>
      <c r="J8" s="4" t="s">
        <v>15</v>
      </c>
    </row>
    <row r="9" spans="1:10" ht="57" customHeight="1">
      <c r="A9" s="5" t="s">
        <v>836</v>
      </c>
      <c r="B9" s="88" t="s">
        <v>837</v>
      </c>
      <c r="C9" s="88" t="s">
        <v>242</v>
      </c>
      <c r="D9" s="88"/>
      <c r="E9" s="88" t="s">
        <v>242</v>
      </c>
      <c r="F9" s="78">
        <v>5.15</v>
      </c>
      <c r="G9" s="78">
        <f aca="true" t="shared" si="0" ref="G9:J12">G10</f>
        <v>0</v>
      </c>
      <c r="H9" s="78">
        <f t="shared" si="0"/>
        <v>0</v>
      </c>
      <c r="I9" s="78">
        <f t="shared" si="0"/>
        <v>0</v>
      </c>
      <c r="J9" s="78">
        <f t="shared" si="0"/>
        <v>5.15</v>
      </c>
    </row>
    <row r="10" spans="1:10" ht="21.75" customHeight="1">
      <c r="A10" s="12" t="s">
        <v>461</v>
      </c>
      <c r="B10" s="46" t="s">
        <v>837</v>
      </c>
      <c r="C10" s="46" t="s">
        <v>193</v>
      </c>
      <c r="D10" s="50"/>
      <c r="E10" s="47"/>
      <c r="F10" s="149">
        <v>5.15</v>
      </c>
      <c r="G10" s="149">
        <f t="shared" si="0"/>
        <v>0</v>
      </c>
      <c r="H10" s="149">
        <f t="shared" si="0"/>
        <v>0</v>
      </c>
      <c r="I10" s="149">
        <f t="shared" si="0"/>
        <v>0</v>
      </c>
      <c r="J10" s="149">
        <f t="shared" si="0"/>
        <v>5.15</v>
      </c>
    </row>
    <row r="11" spans="1:10" ht="15" customHeight="1">
      <c r="A11" s="10" t="s">
        <v>147</v>
      </c>
      <c r="B11" s="86" t="s">
        <v>837</v>
      </c>
      <c r="C11" s="48" t="s">
        <v>193</v>
      </c>
      <c r="D11" s="48" t="s">
        <v>95</v>
      </c>
      <c r="E11" s="48" t="s">
        <v>279</v>
      </c>
      <c r="F11" s="96">
        <v>5.15</v>
      </c>
      <c r="G11" s="96">
        <f t="shared" si="0"/>
        <v>0</v>
      </c>
      <c r="H11" s="96">
        <f t="shared" si="0"/>
        <v>0</v>
      </c>
      <c r="I11" s="96">
        <f t="shared" si="0"/>
        <v>0</v>
      </c>
      <c r="J11" s="96">
        <f t="shared" si="0"/>
        <v>5.15</v>
      </c>
    </row>
    <row r="12" spans="1:10" ht="49.5" customHeight="1">
      <c r="A12" s="8" t="s">
        <v>299</v>
      </c>
      <c r="B12" s="86" t="s">
        <v>837</v>
      </c>
      <c r="C12" s="48" t="s">
        <v>193</v>
      </c>
      <c r="D12" s="49" t="s">
        <v>63</v>
      </c>
      <c r="E12" s="48" t="s">
        <v>279</v>
      </c>
      <c r="F12" s="96">
        <v>5.15</v>
      </c>
      <c r="G12" s="96">
        <f t="shared" si="0"/>
        <v>0</v>
      </c>
      <c r="H12" s="96">
        <f t="shared" si="0"/>
        <v>0</v>
      </c>
      <c r="I12" s="96">
        <f t="shared" si="0"/>
        <v>0</v>
      </c>
      <c r="J12" s="96">
        <f t="shared" si="0"/>
        <v>5.15</v>
      </c>
    </row>
    <row r="13" spans="1:10" ht="21.75" customHeight="1">
      <c r="A13" s="11" t="s">
        <v>22</v>
      </c>
      <c r="B13" s="47" t="s">
        <v>837</v>
      </c>
      <c r="C13" s="47" t="s">
        <v>193</v>
      </c>
      <c r="D13" s="50" t="s">
        <v>63</v>
      </c>
      <c r="E13" s="47" t="s">
        <v>21</v>
      </c>
      <c r="F13" s="82">
        <v>5.15</v>
      </c>
      <c r="G13" s="82">
        <v>0</v>
      </c>
      <c r="H13" s="82">
        <v>0</v>
      </c>
      <c r="I13" s="82">
        <v>0</v>
      </c>
      <c r="J13" s="82">
        <f>F13+G13+H13+I13</f>
        <v>5.15</v>
      </c>
    </row>
    <row r="14" spans="1:10" s="20" customFormat="1" ht="51">
      <c r="A14" s="5" t="s">
        <v>456</v>
      </c>
      <c r="B14" s="88" t="s">
        <v>455</v>
      </c>
      <c r="C14" s="88" t="s">
        <v>242</v>
      </c>
      <c r="D14" s="88"/>
      <c r="E14" s="88" t="s">
        <v>242</v>
      </c>
      <c r="F14" s="78">
        <v>89235.38200000001</v>
      </c>
      <c r="G14" s="78">
        <f>G15+G25+G34+G62+G79</f>
        <v>-1922.261</v>
      </c>
      <c r="H14" s="78">
        <f>H15+H25+H34+H62+H79</f>
        <v>0</v>
      </c>
      <c r="I14" s="78">
        <f>I15+I25+I34+I62+I79</f>
        <v>0</v>
      </c>
      <c r="J14" s="78">
        <f>J15+J25+J34+J62+J79</f>
        <v>87313.12100000001</v>
      </c>
    </row>
    <row r="15" spans="1:10" s="20" customFormat="1" ht="12.75">
      <c r="A15" s="6" t="s">
        <v>289</v>
      </c>
      <c r="B15" s="85" t="s">
        <v>455</v>
      </c>
      <c r="C15" s="46" t="s">
        <v>288</v>
      </c>
      <c r="D15" s="46"/>
      <c r="E15" s="47"/>
      <c r="F15" s="75">
        <v>12229.194</v>
      </c>
      <c r="G15" s="75">
        <f>G18+G16</f>
        <v>-406.737</v>
      </c>
      <c r="H15" s="75">
        <f>H18+H16</f>
        <v>0</v>
      </c>
      <c r="I15" s="75">
        <f>I18+I16</f>
        <v>0</v>
      </c>
      <c r="J15" s="75">
        <f>J18+J16</f>
        <v>11822.457</v>
      </c>
    </row>
    <row r="16" spans="1:10" s="21" customFormat="1" ht="33.75">
      <c r="A16" s="8" t="s">
        <v>221</v>
      </c>
      <c r="B16" s="86" t="s">
        <v>455</v>
      </c>
      <c r="C16" s="48" t="s">
        <v>288</v>
      </c>
      <c r="D16" s="48" t="s">
        <v>434</v>
      </c>
      <c r="E16" s="48" t="s">
        <v>279</v>
      </c>
      <c r="F16" s="76">
        <v>273.627</v>
      </c>
      <c r="G16" s="76">
        <f>G17</f>
        <v>0</v>
      </c>
      <c r="H16" s="76">
        <f>H17</f>
        <v>0</v>
      </c>
      <c r="I16" s="76">
        <f>I17</f>
        <v>0</v>
      </c>
      <c r="J16" s="76">
        <f>J17</f>
        <v>273.627</v>
      </c>
    </row>
    <row r="17" spans="1:10" s="21" customFormat="1" ht="45">
      <c r="A17" s="9" t="s">
        <v>28</v>
      </c>
      <c r="B17" s="47" t="s">
        <v>455</v>
      </c>
      <c r="C17" s="47" t="s">
        <v>288</v>
      </c>
      <c r="D17" s="47" t="s">
        <v>434</v>
      </c>
      <c r="E17" s="47" t="s">
        <v>26</v>
      </c>
      <c r="F17" s="70">
        <v>273.627</v>
      </c>
      <c r="G17" s="70">
        <v>0</v>
      </c>
      <c r="H17" s="70">
        <v>0</v>
      </c>
      <c r="I17" s="70">
        <v>0</v>
      </c>
      <c r="J17" s="70">
        <f>F17+G17+H17+I17</f>
        <v>273.627</v>
      </c>
    </row>
    <row r="18" spans="1:10" s="20" customFormat="1" ht="22.5">
      <c r="A18" s="10" t="s">
        <v>657</v>
      </c>
      <c r="B18" s="86" t="s">
        <v>455</v>
      </c>
      <c r="C18" s="48" t="s">
        <v>288</v>
      </c>
      <c r="D18" s="48" t="s">
        <v>275</v>
      </c>
      <c r="E18" s="48" t="s">
        <v>279</v>
      </c>
      <c r="F18" s="76">
        <v>11955.567</v>
      </c>
      <c r="G18" s="76">
        <f>G19+G23</f>
        <v>-406.737</v>
      </c>
      <c r="H18" s="76">
        <f>H19+H23</f>
        <v>0</v>
      </c>
      <c r="I18" s="76">
        <f>I19+I23</f>
        <v>0</v>
      </c>
      <c r="J18" s="76">
        <f>J19+J23</f>
        <v>11548.83</v>
      </c>
    </row>
    <row r="19" spans="1:10" s="20" customFormat="1" ht="22.5">
      <c r="A19" s="10" t="s">
        <v>367</v>
      </c>
      <c r="B19" s="86" t="s">
        <v>455</v>
      </c>
      <c r="C19" s="48" t="s">
        <v>288</v>
      </c>
      <c r="D19" s="48" t="s">
        <v>366</v>
      </c>
      <c r="E19" s="48" t="s">
        <v>279</v>
      </c>
      <c r="F19" s="76">
        <v>11751.567</v>
      </c>
      <c r="G19" s="76">
        <f>G20+G21+G22</f>
        <v>-406.737</v>
      </c>
      <c r="H19" s="76">
        <f>H20+H21+H22</f>
        <v>0</v>
      </c>
      <c r="I19" s="76">
        <f>I20+I21+I22</f>
        <v>0</v>
      </c>
      <c r="J19" s="76">
        <f>J20+J21+J22</f>
        <v>11344.83</v>
      </c>
    </row>
    <row r="20" spans="1:10" s="20" customFormat="1" ht="45">
      <c r="A20" s="9" t="s">
        <v>28</v>
      </c>
      <c r="B20" s="47" t="s">
        <v>455</v>
      </c>
      <c r="C20" s="47" t="s">
        <v>288</v>
      </c>
      <c r="D20" s="47" t="s">
        <v>366</v>
      </c>
      <c r="E20" s="47" t="s">
        <v>26</v>
      </c>
      <c r="F20" s="70">
        <v>10358.398</v>
      </c>
      <c r="G20" s="70">
        <v>-406.737</v>
      </c>
      <c r="H20" s="70">
        <v>0</v>
      </c>
      <c r="I20" s="70">
        <v>0</v>
      </c>
      <c r="J20" s="70">
        <f>F20+G20+H20+I20</f>
        <v>9951.661</v>
      </c>
    </row>
    <row r="21" spans="1:10" s="20" customFormat="1" ht="24.75" customHeight="1">
      <c r="A21" s="11" t="s">
        <v>27</v>
      </c>
      <c r="B21" s="47" t="s">
        <v>455</v>
      </c>
      <c r="C21" s="47" t="s">
        <v>288</v>
      </c>
      <c r="D21" s="47" t="s">
        <v>366</v>
      </c>
      <c r="E21" s="47" t="s">
        <v>30</v>
      </c>
      <c r="F21" s="70">
        <v>1359.655</v>
      </c>
      <c r="G21" s="70">
        <v>0</v>
      </c>
      <c r="H21" s="70">
        <v>0</v>
      </c>
      <c r="I21" s="70">
        <v>0</v>
      </c>
      <c r="J21" s="70">
        <f>F21+G21+H21+I21</f>
        <v>1359.655</v>
      </c>
    </row>
    <row r="22" spans="1:10" s="20" customFormat="1" ht="12.75">
      <c r="A22" s="11" t="s">
        <v>22</v>
      </c>
      <c r="B22" s="47" t="s">
        <v>455</v>
      </c>
      <c r="C22" s="47" t="s">
        <v>288</v>
      </c>
      <c r="D22" s="47" t="s">
        <v>366</v>
      </c>
      <c r="E22" s="47" t="s">
        <v>21</v>
      </c>
      <c r="F22" s="70">
        <v>33.514</v>
      </c>
      <c r="G22" s="70">
        <v>0</v>
      </c>
      <c r="H22" s="70">
        <v>0</v>
      </c>
      <c r="I22" s="70">
        <v>0</v>
      </c>
      <c r="J22" s="70">
        <f>F22+G22+H22+I22</f>
        <v>33.514</v>
      </c>
    </row>
    <row r="23" spans="1:10" s="20" customFormat="1" ht="57.75" customHeight="1">
      <c r="A23" s="10" t="s">
        <v>458</v>
      </c>
      <c r="B23" s="48" t="s">
        <v>455</v>
      </c>
      <c r="C23" s="48" t="s">
        <v>288</v>
      </c>
      <c r="D23" s="48" t="s">
        <v>374</v>
      </c>
      <c r="E23" s="48" t="s">
        <v>279</v>
      </c>
      <c r="F23" s="76">
        <v>204</v>
      </c>
      <c r="G23" s="76">
        <f>G24</f>
        <v>0</v>
      </c>
      <c r="H23" s="76">
        <f>H24</f>
        <v>0</v>
      </c>
      <c r="I23" s="76">
        <f>I24</f>
        <v>0</v>
      </c>
      <c r="J23" s="76">
        <f>J24</f>
        <v>204</v>
      </c>
    </row>
    <row r="24" spans="1:10" s="20" customFormat="1" ht="21.75" customHeight="1">
      <c r="A24" s="11" t="s">
        <v>27</v>
      </c>
      <c r="B24" s="47" t="s">
        <v>455</v>
      </c>
      <c r="C24" s="47" t="s">
        <v>288</v>
      </c>
      <c r="D24" s="47" t="s">
        <v>374</v>
      </c>
      <c r="E24" s="47" t="s">
        <v>30</v>
      </c>
      <c r="F24" s="70">
        <v>204</v>
      </c>
      <c r="G24" s="70">
        <v>0</v>
      </c>
      <c r="H24" s="70">
        <v>0</v>
      </c>
      <c r="I24" s="70">
        <v>0</v>
      </c>
      <c r="J24" s="70">
        <f>F24+G24+H24+I24</f>
        <v>204</v>
      </c>
    </row>
    <row r="25" spans="1:10" s="122" customFormat="1" ht="12.75">
      <c r="A25" s="121" t="s">
        <v>59</v>
      </c>
      <c r="B25" s="3" t="s">
        <v>455</v>
      </c>
      <c r="C25" s="3" t="s">
        <v>129</v>
      </c>
      <c r="D25" s="3"/>
      <c r="E25" s="3"/>
      <c r="F25" s="77">
        <v>314</v>
      </c>
      <c r="G25" s="77">
        <f>G26+G29</f>
        <v>0</v>
      </c>
      <c r="H25" s="77">
        <f>H26+H29</f>
        <v>0</v>
      </c>
      <c r="I25" s="77">
        <f>I26+I29</f>
        <v>0</v>
      </c>
      <c r="J25" s="77">
        <f>J26+J29</f>
        <v>314</v>
      </c>
    </row>
    <row r="26" spans="1:10" s="22" customFormat="1" ht="38.25" customHeight="1">
      <c r="A26" s="28" t="s">
        <v>719</v>
      </c>
      <c r="B26" s="48" t="s">
        <v>455</v>
      </c>
      <c r="C26" s="48" t="s">
        <v>129</v>
      </c>
      <c r="D26" s="48" t="s">
        <v>314</v>
      </c>
      <c r="E26" s="48" t="s">
        <v>279</v>
      </c>
      <c r="F26" s="76">
        <v>264</v>
      </c>
      <c r="G26" s="76">
        <f aca="true" t="shared" si="1" ref="G26:J27">G27</f>
        <v>0</v>
      </c>
      <c r="H26" s="76">
        <f t="shared" si="1"/>
        <v>0</v>
      </c>
      <c r="I26" s="76">
        <f t="shared" si="1"/>
        <v>0</v>
      </c>
      <c r="J26" s="76">
        <f t="shared" si="1"/>
        <v>264</v>
      </c>
    </row>
    <row r="27" spans="1:10" s="20" customFormat="1" ht="24" customHeight="1">
      <c r="A27" s="10" t="s">
        <v>460</v>
      </c>
      <c r="B27" s="48" t="s">
        <v>455</v>
      </c>
      <c r="C27" s="48" t="s">
        <v>129</v>
      </c>
      <c r="D27" s="48" t="s">
        <v>544</v>
      </c>
      <c r="E27" s="48" t="s">
        <v>279</v>
      </c>
      <c r="F27" s="76">
        <v>264</v>
      </c>
      <c r="G27" s="76">
        <f t="shared" si="1"/>
        <v>0</v>
      </c>
      <c r="H27" s="76">
        <f t="shared" si="1"/>
        <v>0</v>
      </c>
      <c r="I27" s="76">
        <f t="shared" si="1"/>
        <v>0</v>
      </c>
      <c r="J27" s="76">
        <f t="shared" si="1"/>
        <v>264</v>
      </c>
    </row>
    <row r="28" spans="1:10" s="20" customFormat="1" ht="24.75" customHeight="1">
      <c r="A28" s="11" t="s">
        <v>27</v>
      </c>
      <c r="B28" s="47" t="s">
        <v>455</v>
      </c>
      <c r="C28" s="47" t="s">
        <v>129</v>
      </c>
      <c r="D28" s="47" t="s">
        <v>544</v>
      </c>
      <c r="E28" s="47" t="s">
        <v>30</v>
      </c>
      <c r="F28" s="70">
        <v>264</v>
      </c>
      <c r="G28" s="70">
        <v>0</v>
      </c>
      <c r="H28" s="70">
        <v>0</v>
      </c>
      <c r="I28" s="70">
        <v>0</v>
      </c>
      <c r="J28" s="70">
        <f>F28+G28+H28+I28</f>
        <v>264</v>
      </c>
    </row>
    <row r="29" spans="1:10" s="22" customFormat="1" ht="36" customHeight="1">
      <c r="A29" s="8" t="s">
        <v>518</v>
      </c>
      <c r="B29" s="48" t="s">
        <v>455</v>
      </c>
      <c r="C29" s="48" t="s">
        <v>129</v>
      </c>
      <c r="D29" s="48" t="s">
        <v>274</v>
      </c>
      <c r="E29" s="48" t="s">
        <v>279</v>
      </c>
      <c r="F29" s="76">
        <v>50</v>
      </c>
      <c r="G29" s="76">
        <f>G30+G32</f>
        <v>0</v>
      </c>
      <c r="H29" s="76">
        <f>H30+H32</f>
        <v>0</v>
      </c>
      <c r="I29" s="76">
        <f>I30+I32</f>
        <v>0</v>
      </c>
      <c r="J29" s="76">
        <f>J30+J32</f>
        <v>50</v>
      </c>
    </row>
    <row r="30" spans="1:10" s="22" customFormat="1" ht="26.25" customHeight="1">
      <c r="A30" s="10" t="s">
        <v>466</v>
      </c>
      <c r="B30" s="48" t="s">
        <v>455</v>
      </c>
      <c r="C30" s="48" t="s">
        <v>129</v>
      </c>
      <c r="D30" s="146" t="s">
        <v>465</v>
      </c>
      <c r="E30" s="48" t="s">
        <v>279</v>
      </c>
      <c r="F30" s="76">
        <v>20</v>
      </c>
      <c r="G30" s="76">
        <f>G31</f>
        <v>0</v>
      </c>
      <c r="H30" s="76">
        <f>H31</f>
        <v>0</v>
      </c>
      <c r="I30" s="76">
        <f>I31</f>
        <v>0</v>
      </c>
      <c r="J30" s="76">
        <f>J31</f>
        <v>20</v>
      </c>
    </row>
    <row r="31" spans="1:10" s="20" customFormat="1" ht="24" customHeight="1">
      <c r="A31" s="11" t="s">
        <v>27</v>
      </c>
      <c r="B31" s="47" t="s">
        <v>455</v>
      </c>
      <c r="C31" s="47" t="s">
        <v>129</v>
      </c>
      <c r="D31" s="127" t="s">
        <v>465</v>
      </c>
      <c r="E31" s="47" t="s">
        <v>30</v>
      </c>
      <c r="F31" s="70">
        <v>20</v>
      </c>
      <c r="G31" s="70">
        <v>0</v>
      </c>
      <c r="H31" s="70">
        <v>0</v>
      </c>
      <c r="I31" s="70">
        <v>0</v>
      </c>
      <c r="J31" s="70">
        <f>F31+G31+H31+I31</f>
        <v>20</v>
      </c>
    </row>
    <row r="32" spans="1:10" s="22" customFormat="1" ht="24" customHeight="1">
      <c r="A32" s="10" t="s">
        <v>848</v>
      </c>
      <c r="B32" s="48" t="s">
        <v>455</v>
      </c>
      <c r="C32" s="48" t="s">
        <v>129</v>
      </c>
      <c r="D32" s="146" t="s">
        <v>849</v>
      </c>
      <c r="E32" s="48" t="s">
        <v>279</v>
      </c>
      <c r="F32" s="76">
        <v>30</v>
      </c>
      <c r="G32" s="76">
        <f>G33</f>
        <v>0</v>
      </c>
      <c r="H32" s="76">
        <f>H33</f>
        <v>0</v>
      </c>
      <c r="I32" s="76">
        <f>I33</f>
        <v>0</v>
      </c>
      <c r="J32" s="76">
        <f>J33</f>
        <v>30</v>
      </c>
    </row>
    <row r="33" spans="1:10" s="20" customFormat="1" ht="24" customHeight="1">
      <c r="A33" s="11" t="s">
        <v>27</v>
      </c>
      <c r="B33" s="47" t="s">
        <v>455</v>
      </c>
      <c r="C33" s="47" t="s">
        <v>129</v>
      </c>
      <c r="D33" s="127" t="s">
        <v>849</v>
      </c>
      <c r="E33" s="47" t="s">
        <v>30</v>
      </c>
      <c r="F33" s="70">
        <v>30</v>
      </c>
      <c r="G33" s="70">
        <v>0</v>
      </c>
      <c r="H33" s="70">
        <v>0</v>
      </c>
      <c r="I33" s="70">
        <v>0</v>
      </c>
      <c r="J33" s="70">
        <f>F33+G33+H33+I33</f>
        <v>30</v>
      </c>
    </row>
    <row r="34" spans="1:10" s="122" customFormat="1" ht="12.75">
      <c r="A34" s="6" t="s">
        <v>76</v>
      </c>
      <c r="B34" s="3" t="s">
        <v>455</v>
      </c>
      <c r="C34" s="3" t="s">
        <v>77</v>
      </c>
      <c r="D34" s="3"/>
      <c r="E34" s="3"/>
      <c r="F34" s="77">
        <v>66965.217</v>
      </c>
      <c r="G34" s="77">
        <f>G45+G35+G37+G42</f>
        <v>-1297.05</v>
      </c>
      <c r="H34" s="77">
        <f>H45+H35+H37+H42</f>
        <v>0</v>
      </c>
      <c r="I34" s="77">
        <f>I45+I35+I37+I42</f>
        <v>0</v>
      </c>
      <c r="J34" s="77">
        <f>J45+J35+J37+J42</f>
        <v>65668.16700000002</v>
      </c>
    </row>
    <row r="35" spans="1:10" s="122" customFormat="1" ht="33.75">
      <c r="A35" s="8" t="s">
        <v>221</v>
      </c>
      <c r="B35" s="86" t="s">
        <v>455</v>
      </c>
      <c r="C35" s="48" t="s">
        <v>77</v>
      </c>
      <c r="D35" s="48" t="s">
        <v>434</v>
      </c>
      <c r="E35" s="48" t="s">
        <v>279</v>
      </c>
      <c r="F35" s="76">
        <v>615.7909999999999</v>
      </c>
      <c r="G35" s="76">
        <f>G36</f>
        <v>0</v>
      </c>
      <c r="H35" s="76">
        <f>H36</f>
        <v>0</v>
      </c>
      <c r="I35" s="76">
        <f>I36</f>
        <v>0</v>
      </c>
      <c r="J35" s="76">
        <f>J36</f>
        <v>615.7909999999999</v>
      </c>
    </row>
    <row r="36" spans="1:10" s="122" customFormat="1" ht="45">
      <c r="A36" s="9" t="s">
        <v>28</v>
      </c>
      <c r="B36" s="47" t="s">
        <v>455</v>
      </c>
      <c r="C36" s="47" t="s">
        <v>77</v>
      </c>
      <c r="D36" s="47" t="s">
        <v>434</v>
      </c>
      <c r="E36" s="47" t="s">
        <v>26</v>
      </c>
      <c r="F36" s="70">
        <v>615.7909999999999</v>
      </c>
      <c r="G36" s="70">
        <v>0</v>
      </c>
      <c r="H36" s="70">
        <v>0</v>
      </c>
      <c r="I36" s="70">
        <v>0</v>
      </c>
      <c r="J36" s="70">
        <f>F36+G36+H36+I36</f>
        <v>615.7909999999999</v>
      </c>
    </row>
    <row r="37" spans="1:10" s="20" customFormat="1" ht="24.75" customHeight="1">
      <c r="A37" s="8" t="s">
        <v>720</v>
      </c>
      <c r="B37" s="48" t="s">
        <v>455</v>
      </c>
      <c r="C37" s="48" t="s">
        <v>77</v>
      </c>
      <c r="D37" s="48" t="s">
        <v>721</v>
      </c>
      <c r="E37" s="48" t="s">
        <v>279</v>
      </c>
      <c r="F37" s="76">
        <v>3591.5</v>
      </c>
      <c r="G37" s="76">
        <f>G38+G40</f>
        <v>0</v>
      </c>
      <c r="H37" s="76">
        <f>H38+H40</f>
        <v>0</v>
      </c>
      <c r="I37" s="76">
        <f>I38+I40</f>
        <v>0</v>
      </c>
      <c r="J37" s="76">
        <f>J38+J40</f>
        <v>3591.5</v>
      </c>
    </row>
    <row r="38" spans="1:10" s="20" customFormat="1" ht="36.75" customHeight="1">
      <c r="A38" s="8" t="s">
        <v>605</v>
      </c>
      <c r="B38" s="48" t="s">
        <v>455</v>
      </c>
      <c r="C38" s="48" t="s">
        <v>77</v>
      </c>
      <c r="D38" s="48" t="s">
        <v>722</v>
      </c>
      <c r="E38" s="48" t="s">
        <v>279</v>
      </c>
      <c r="F38" s="76">
        <v>2695.3</v>
      </c>
      <c r="G38" s="76">
        <f>G39</f>
        <v>0</v>
      </c>
      <c r="H38" s="76">
        <f>H39</f>
        <v>0</v>
      </c>
      <c r="I38" s="76">
        <f>I39</f>
        <v>0</v>
      </c>
      <c r="J38" s="76">
        <f>J39</f>
        <v>2695.3</v>
      </c>
    </row>
    <row r="39" spans="1:10" s="20" customFormat="1" ht="24.75" customHeight="1">
      <c r="A39" s="11" t="s">
        <v>27</v>
      </c>
      <c r="B39" s="47" t="s">
        <v>455</v>
      </c>
      <c r="C39" s="47" t="s">
        <v>77</v>
      </c>
      <c r="D39" s="47" t="s">
        <v>722</v>
      </c>
      <c r="E39" s="47" t="s">
        <v>30</v>
      </c>
      <c r="F39" s="70">
        <v>2695.3</v>
      </c>
      <c r="G39" s="70">
        <v>0</v>
      </c>
      <c r="H39" s="70">
        <v>0</v>
      </c>
      <c r="I39" s="70">
        <v>0</v>
      </c>
      <c r="J39" s="70">
        <f>F39+G39+H39+I39</f>
        <v>2695.3</v>
      </c>
    </row>
    <row r="40" spans="1:10" s="20" customFormat="1" ht="56.25" customHeight="1">
      <c r="A40" s="11" t="s">
        <v>724</v>
      </c>
      <c r="B40" s="48" t="s">
        <v>455</v>
      </c>
      <c r="C40" s="48" t="s">
        <v>77</v>
      </c>
      <c r="D40" s="139" t="s">
        <v>723</v>
      </c>
      <c r="E40" s="48" t="s">
        <v>279</v>
      </c>
      <c r="F40" s="76">
        <v>896.2</v>
      </c>
      <c r="G40" s="76">
        <f>G41</f>
        <v>0</v>
      </c>
      <c r="H40" s="76">
        <f>H41</f>
        <v>0</v>
      </c>
      <c r="I40" s="76">
        <f>I41</f>
        <v>0</v>
      </c>
      <c r="J40" s="76">
        <f>J41</f>
        <v>896.2</v>
      </c>
    </row>
    <row r="41" spans="1:10" s="20" customFormat="1" ht="24.75" customHeight="1">
      <c r="A41" s="11" t="s">
        <v>27</v>
      </c>
      <c r="B41" s="47" t="s">
        <v>455</v>
      </c>
      <c r="C41" s="47" t="s">
        <v>77</v>
      </c>
      <c r="D41" s="142" t="s">
        <v>723</v>
      </c>
      <c r="E41" s="47" t="s">
        <v>30</v>
      </c>
      <c r="F41" s="70">
        <v>896.2</v>
      </c>
      <c r="G41" s="70">
        <v>0</v>
      </c>
      <c r="H41" s="70">
        <v>0</v>
      </c>
      <c r="I41" s="70">
        <v>0</v>
      </c>
      <c r="J41" s="70">
        <f>F41+G41+H41+I41</f>
        <v>896.2</v>
      </c>
    </row>
    <row r="42" spans="1:10" s="20" customFormat="1" ht="24.75" customHeight="1">
      <c r="A42" s="8" t="s">
        <v>494</v>
      </c>
      <c r="B42" s="48" t="s">
        <v>455</v>
      </c>
      <c r="C42" s="48" t="s">
        <v>77</v>
      </c>
      <c r="D42" s="48" t="s">
        <v>300</v>
      </c>
      <c r="E42" s="48" t="s">
        <v>279</v>
      </c>
      <c r="F42" s="76">
        <v>119.587</v>
      </c>
      <c r="G42" s="76">
        <f aca="true" t="shared" si="2" ref="G42:J43">G43</f>
        <v>0</v>
      </c>
      <c r="H42" s="76">
        <f t="shared" si="2"/>
        <v>0</v>
      </c>
      <c r="I42" s="76">
        <f t="shared" si="2"/>
        <v>0</v>
      </c>
      <c r="J42" s="76">
        <f t="shared" si="2"/>
        <v>119.587</v>
      </c>
    </row>
    <row r="43" spans="1:10" s="20" customFormat="1" ht="24.75" customHeight="1">
      <c r="A43" s="8" t="s">
        <v>809</v>
      </c>
      <c r="B43" s="48" t="s">
        <v>455</v>
      </c>
      <c r="C43" s="48" t="s">
        <v>77</v>
      </c>
      <c r="D43" s="48" t="s">
        <v>808</v>
      </c>
      <c r="E43" s="48" t="s">
        <v>279</v>
      </c>
      <c r="F43" s="76">
        <v>119.587</v>
      </c>
      <c r="G43" s="76">
        <f t="shared" si="2"/>
        <v>0</v>
      </c>
      <c r="H43" s="76">
        <f t="shared" si="2"/>
        <v>0</v>
      </c>
      <c r="I43" s="76">
        <f t="shared" si="2"/>
        <v>0</v>
      </c>
      <c r="J43" s="76">
        <f t="shared" si="2"/>
        <v>119.587</v>
      </c>
    </row>
    <row r="44" spans="1:10" s="20" customFormat="1" ht="24.75" customHeight="1">
      <c r="A44" s="9" t="s">
        <v>573</v>
      </c>
      <c r="B44" s="47" t="s">
        <v>455</v>
      </c>
      <c r="C44" s="47" t="s">
        <v>77</v>
      </c>
      <c r="D44" s="47" t="s">
        <v>808</v>
      </c>
      <c r="E44" s="47" t="s">
        <v>30</v>
      </c>
      <c r="F44" s="70">
        <v>119.587</v>
      </c>
      <c r="G44" s="70">
        <v>0</v>
      </c>
      <c r="H44" s="70">
        <v>0</v>
      </c>
      <c r="I44" s="70">
        <v>0</v>
      </c>
      <c r="J44" s="70">
        <f>F44+G44+H44+I44</f>
        <v>119.587</v>
      </c>
    </row>
    <row r="45" spans="1:10" s="22" customFormat="1" ht="27.75" customHeight="1">
      <c r="A45" s="10" t="s">
        <v>657</v>
      </c>
      <c r="B45" s="48" t="s">
        <v>455</v>
      </c>
      <c r="C45" s="48" t="s">
        <v>77</v>
      </c>
      <c r="D45" s="48" t="s">
        <v>275</v>
      </c>
      <c r="E45" s="48" t="s">
        <v>279</v>
      </c>
      <c r="F45" s="76">
        <v>62638.33900000001</v>
      </c>
      <c r="G45" s="76">
        <f>G46+G53+G59+G50</f>
        <v>-1297.05</v>
      </c>
      <c r="H45" s="76">
        <f>H46+H53+H59+H50</f>
        <v>0</v>
      </c>
      <c r="I45" s="76">
        <f>I46+I53+I59+I50</f>
        <v>0</v>
      </c>
      <c r="J45" s="76">
        <f>J46+J53+J59+J50</f>
        <v>61341.28900000001</v>
      </c>
    </row>
    <row r="46" spans="1:10" s="22" customFormat="1" ht="24" customHeight="1">
      <c r="A46" s="10" t="s">
        <v>658</v>
      </c>
      <c r="B46" s="48" t="s">
        <v>455</v>
      </c>
      <c r="C46" s="48" t="s">
        <v>77</v>
      </c>
      <c r="D46" s="48" t="s">
        <v>371</v>
      </c>
      <c r="E46" s="48" t="s">
        <v>279</v>
      </c>
      <c r="F46" s="76">
        <v>18990.564000000002</v>
      </c>
      <c r="G46" s="76">
        <f>G47+G48+G49</f>
        <v>-97.861</v>
      </c>
      <c r="H46" s="76">
        <f>H47+H48+H49</f>
        <v>0</v>
      </c>
      <c r="I46" s="76">
        <f>I47+I48+I49</f>
        <v>0</v>
      </c>
      <c r="J46" s="76">
        <f>J47+J48+J49</f>
        <v>18892.703</v>
      </c>
    </row>
    <row r="47" spans="1:10" s="20" customFormat="1" ht="47.25" customHeight="1">
      <c r="A47" s="9" t="s">
        <v>28</v>
      </c>
      <c r="B47" s="47" t="s">
        <v>455</v>
      </c>
      <c r="C47" s="47" t="s">
        <v>77</v>
      </c>
      <c r="D47" s="47" t="s">
        <v>371</v>
      </c>
      <c r="E47" s="47" t="s">
        <v>26</v>
      </c>
      <c r="F47" s="70">
        <v>16346.789</v>
      </c>
      <c r="G47" s="70">
        <v>-97.861</v>
      </c>
      <c r="H47" s="70">
        <v>0</v>
      </c>
      <c r="I47" s="70">
        <v>0</v>
      </c>
      <c r="J47" s="70">
        <f>G47+H47+I47+F47</f>
        <v>16248.928</v>
      </c>
    </row>
    <row r="48" spans="1:10" s="20" customFormat="1" ht="26.25" customHeight="1">
      <c r="A48" s="11" t="s">
        <v>27</v>
      </c>
      <c r="B48" s="47" t="s">
        <v>455</v>
      </c>
      <c r="C48" s="47" t="s">
        <v>77</v>
      </c>
      <c r="D48" s="47" t="s">
        <v>371</v>
      </c>
      <c r="E48" s="47" t="s">
        <v>30</v>
      </c>
      <c r="F48" s="70">
        <v>2588.927</v>
      </c>
      <c r="G48" s="70">
        <v>0</v>
      </c>
      <c r="H48" s="70">
        <v>0</v>
      </c>
      <c r="I48" s="70">
        <v>0</v>
      </c>
      <c r="J48" s="70">
        <f>G48+H48+I48+F48</f>
        <v>2588.927</v>
      </c>
    </row>
    <row r="49" spans="1:10" s="20" customFormat="1" ht="12.75">
      <c r="A49" s="11" t="s">
        <v>22</v>
      </c>
      <c r="B49" s="47" t="s">
        <v>455</v>
      </c>
      <c r="C49" s="47" t="s">
        <v>77</v>
      </c>
      <c r="D49" s="47" t="s">
        <v>371</v>
      </c>
      <c r="E49" s="47" t="s">
        <v>21</v>
      </c>
      <c r="F49" s="70">
        <v>54.848</v>
      </c>
      <c r="G49" s="70">
        <v>0</v>
      </c>
      <c r="H49" s="70">
        <v>0</v>
      </c>
      <c r="I49" s="70">
        <v>0</v>
      </c>
      <c r="J49" s="70">
        <f>G49+H49+I49+F49</f>
        <v>54.848</v>
      </c>
    </row>
    <row r="50" spans="1:10" s="22" customFormat="1" ht="22.5">
      <c r="A50" s="10" t="s">
        <v>659</v>
      </c>
      <c r="B50" s="48" t="s">
        <v>455</v>
      </c>
      <c r="C50" s="48" t="s">
        <v>77</v>
      </c>
      <c r="D50" s="48" t="s">
        <v>372</v>
      </c>
      <c r="E50" s="48" t="s">
        <v>279</v>
      </c>
      <c r="F50" s="76">
        <v>1460.3</v>
      </c>
      <c r="G50" s="76">
        <f>G51+G52</f>
        <v>0</v>
      </c>
      <c r="H50" s="76">
        <f>H51+H52</f>
        <v>0</v>
      </c>
      <c r="I50" s="76">
        <f>I51+I52</f>
        <v>0</v>
      </c>
      <c r="J50" s="76">
        <f>J51+J52</f>
        <v>1460.3</v>
      </c>
    </row>
    <row r="51" spans="1:10" s="20" customFormat="1" ht="45">
      <c r="A51" s="9" t="s">
        <v>28</v>
      </c>
      <c r="B51" s="47" t="s">
        <v>455</v>
      </c>
      <c r="C51" s="47" t="s">
        <v>77</v>
      </c>
      <c r="D51" s="47" t="s">
        <v>372</v>
      </c>
      <c r="E51" s="47" t="s">
        <v>26</v>
      </c>
      <c r="F51" s="70">
        <v>988.8739999999999</v>
      </c>
      <c r="G51" s="70">
        <v>0</v>
      </c>
      <c r="H51" s="70">
        <v>0</v>
      </c>
      <c r="I51" s="70">
        <v>0</v>
      </c>
      <c r="J51" s="70">
        <f>F51+G51+H51+I51</f>
        <v>988.8739999999999</v>
      </c>
    </row>
    <row r="52" spans="1:10" s="20" customFormat="1" ht="26.25" customHeight="1">
      <c r="A52" s="11" t="s">
        <v>27</v>
      </c>
      <c r="B52" s="47" t="s">
        <v>455</v>
      </c>
      <c r="C52" s="47" t="s">
        <v>77</v>
      </c>
      <c r="D52" s="47" t="s">
        <v>372</v>
      </c>
      <c r="E52" s="47" t="s">
        <v>30</v>
      </c>
      <c r="F52" s="70">
        <v>471.426</v>
      </c>
      <c r="G52" s="70">
        <v>0</v>
      </c>
      <c r="H52" s="70">
        <v>0</v>
      </c>
      <c r="I52" s="70">
        <v>0</v>
      </c>
      <c r="J52" s="70">
        <f>F52+G52+H52+I52</f>
        <v>471.426</v>
      </c>
    </row>
    <row r="53" spans="1:10" s="22" customFormat="1" ht="46.5" customHeight="1">
      <c r="A53" s="10" t="s">
        <v>660</v>
      </c>
      <c r="B53" s="48" t="s">
        <v>455</v>
      </c>
      <c r="C53" s="48" t="s">
        <v>77</v>
      </c>
      <c r="D53" s="48" t="s">
        <v>373</v>
      </c>
      <c r="E53" s="48" t="s">
        <v>279</v>
      </c>
      <c r="F53" s="76">
        <v>41391.475000000006</v>
      </c>
      <c r="G53" s="76">
        <f>G54+G55+G58+G57+G56</f>
        <v>-1199.1889999999999</v>
      </c>
      <c r="H53" s="76">
        <f>H54+H55+H58+H57+H56</f>
        <v>0</v>
      </c>
      <c r="I53" s="76">
        <f>I54+I55+I58+I57+I56</f>
        <v>0</v>
      </c>
      <c r="J53" s="76">
        <f>J54+J55+J58+J57+J56</f>
        <v>40192.28600000001</v>
      </c>
    </row>
    <row r="54" spans="1:10" s="20" customFormat="1" ht="45">
      <c r="A54" s="9" t="s">
        <v>28</v>
      </c>
      <c r="B54" s="47" t="s">
        <v>455</v>
      </c>
      <c r="C54" s="47" t="s">
        <v>77</v>
      </c>
      <c r="D54" s="47" t="s">
        <v>373</v>
      </c>
      <c r="E54" s="47" t="s">
        <v>26</v>
      </c>
      <c r="F54" s="70">
        <v>23865.397</v>
      </c>
      <c r="G54" s="70">
        <v>-541.598</v>
      </c>
      <c r="H54" s="70">
        <v>0</v>
      </c>
      <c r="I54" s="70">
        <v>0</v>
      </c>
      <c r="J54" s="70">
        <f>F54+G54+H54+I54</f>
        <v>23323.799</v>
      </c>
    </row>
    <row r="55" spans="1:10" s="20" customFormat="1" ht="24.75" customHeight="1">
      <c r="A55" s="11" t="s">
        <v>27</v>
      </c>
      <c r="B55" s="47" t="s">
        <v>455</v>
      </c>
      <c r="C55" s="47" t="s">
        <v>77</v>
      </c>
      <c r="D55" s="47" t="s">
        <v>373</v>
      </c>
      <c r="E55" s="47" t="s">
        <v>30</v>
      </c>
      <c r="F55" s="70">
        <v>8049.259000000001</v>
      </c>
      <c r="G55" s="70">
        <v>0</v>
      </c>
      <c r="H55" s="70">
        <v>0</v>
      </c>
      <c r="I55" s="70">
        <v>0</v>
      </c>
      <c r="J55" s="70">
        <f>F55+G55+H55+I55</f>
        <v>8049.259000000001</v>
      </c>
    </row>
    <row r="56" spans="1:10" s="20" customFormat="1" ht="24.75" customHeight="1">
      <c r="A56" s="9" t="s">
        <v>320</v>
      </c>
      <c r="B56" s="47" t="s">
        <v>455</v>
      </c>
      <c r="C56" s="47" t="s">
        <v>77</v>
      </c>
      <c r="D56" s="47" t="s">
        <v>373</v>
      </c>
      <c r="E56" s="47" t="s">
        <v>56</v>
      </c>
      <c r="F56" s="70">
        <v>130.065</v>
      </c>
      <c r="G56" s="70">
        <v>0</v>
      </c>
      <c r="H56" s="70">
        <v>0</v>
      </c>
      <c r="I56" s="70">
        <v>0</v>
      </c>
      <c r="J56" s="70">
        <f>F56+G56+H56+I56</f>
        <v>130.065</v>
      </c>
    </row>
    <row r="57" spans="1:10" s="20" customFormat="1" ht="21.75" customHeight="1">
      <c r="A57" s="11" t="s">
        <v>120</v>
      </c>
      <c r="B57" s="47" t="s">
        <v>455</v>
      </c>
      <c r="C57" s="47" t="s">
        <v>77</v>
      </c>
      <c r="D57" s="47" t="s">
        <v>373</v>
      </c>
      <c r="E57" s="47" t="s">
        <v>29</v>
      </c>
      <c r="F57" s="70">
        <v>9088.45</v>
      </c>
      <c r="G57" s="70">
        <v>-657.591</v>
      </c>
      <c r="H57" s="70">
        <v>0</v>
      </c>
      <c r="I57" s="70">
        <v>0</v>
      </c>
      <c r="J57" s="70">
        <f>F57+G57+H57+I57</f>
        <v>8430.859</v>
      </c>
    </row>
    <row r="58" spans="1:10" s="20" customFormat="1" ht="12.75">
      <c r="A58" s="11" t="s">
        <v>22</v>
      </c>
      <c r="B58" s="47" t="s">
        <v>455</v>
      </c>
      <c r="C58" s="47" t="s">
        <v>77</v>
      </c>
      <c r="D58" s="47" t="s">
        <v>373</v>
      </c>
      <c r="E58" s="47" t="s">
        <v>21</v>
      </c>
      <c r="F58" s="70">
        <v>258.30400000000003</v>
      </c>
      <c r="G58" s="70">
        <v>0</v>
      </c>
      <c r="H58" s="70">
        <v>0</v>
      </c>
      <c r="I58" s="70">
        <v>0</v>
      </c>
      <c r="J58" s="70">
        <f>F58+G58+H58+I58</f>
        <v>258.30400000000003</v>
      </c>
    </row>
    <row r="59" spans="1:10" s="22" customFormat="1" ht="59.25" customHeight="1">
      <c r="A59" s="10" t="s">
        <v>458</v>
      </c>
      <c r="B59" s="48" t="s">
        <v>455</v>
      </c>
      <c r="C59" s="48" t="s">
        <v>77</v>
      </c>
      <c r="D59" s="48" t="s">
        <v>374</v>
      </c>
      <c r="E59" s="48" t="s">
        <v>279</v>
      </c>
      <c r="F59" s="76">
        <v>796</v>
      </c>
      <c r="G59" s="76">
        <f>G60+G61</f>
        <v>0</v>
      </c>
      <c r="H59" s="76">
        <f>H60+H61</f>
        <v>0</v>
      </c>
      <c r="I59" s="76">
        <f>I60+I61</f>
        <v>0</v>
      </c>
      <c r="J59" s="76">
        <f>J60+J61</f>
        <v>796</v>
      </c>
    </row>
    <row r="60" spans="1:10" s="20" customFormat="1" ht="23.25" customHeight="1">
      <c r="A60" s="11" t="s">
        <v>27</v>
      </c>
      <c r="B60" s="47" t="s">
        <v>455</v>
      </c>
      <c r="C60" s="47" t="s">
        <v>77</v>
      </c>
      <c r="D60" s="47" t="s">
        <v>374</v>
      </c>
      <c r="E60" s="47" t="s">
        <v>30</v>
      </c>
      <c r="F60" s="70">
        <v>430</v>
      </c>
      <c r="G60" s="70">
        <v>0</v>
      </c>
      <c r="H60" s="70">
        <v>0</v>
      </c>
      <c r="I60" s="70">
        <v>0</v>
      </c>
      <c r="J60" s="70">
        <f>F60+G60+H60+I60</f>
        <v>430</v>
      </c>
    </row>
    <row r="61" spans="1:10" s="20" customFormat="1" ht="23.25" customHeight="1">
      <c r="A61" s="11" t="s">
        <v>120</v>
      </c>
      <c r="B61" s="47" t="s">
        <v>455</v>
      </c>
      <c r="C61" s="47" t="s">
        <v>77</v>
      </c>
      <c r="D61" s="47" t="s">
        <v>374</v>
      </c>
      <c r="E61" s="47" t="s">
        <v>29</v>
      </c>
      <c r="F61" s="70">
        <v>366</v>
      </c>
      <c r="G61" s="70">
        <v>0</v>
      </c>
      <c r="H61" s="70">
        <v>0</v>
      </c>
      <c r="I61" s="70">
        <v>0</v>
      </c>
      <c r="J61" s="70">
        <f>F61+G61+H61+I61</f>
        <v>366</v>
      </c>
    </row>
    <row r="62" spans="1:10" s="29" customFormat="1" ht="23.25" customHeight="1">
      <c r="A62" s="12" t="s">
        <v>461</v>
      </c>
      <c r="B62" s="46" t="s">
        <v>455</v>
      </c>
      <c r="C62" s="46" t="s">
        <v>193</v>
      </c>
      <c r="D62" s="46"/>
      <c r="E62" s="46"/>
      <c r="F62" s="75">
        <v>9042.548999999999</v>
      </c>
      <c r="G62" s="75">
        <f>G69+G63+G65+G67</f>
        <v>-218.474</v>
      </c>
      <c r="H62" s="75">
        <f>H69+H63+H65+H67</f>
        <v>0</v>
      </c>
      <c r="I62" s="75">
        <f>I69+I63+I65+I67</f>
        <v>0</v>
      </c>
      <c r="J62" s="75">
        <f>J69+J63+J65+J67</f>
        <v>8824.074999999999</v>
      </c>
    </row>
    <row r="63" spans="1:10" s="29" customFormat="1" ht="23.25" customHeight="1">
      <c r="A63" s="8" t="s">
        <v>492</v>
      </c>
      <c r="B63" s="48" t="s">
        <v>455</v>
      </c>
      <c r="C63" s="48" t="s">
        <v>193</v>
      </c>
      <c r="D63" s="48" t="s">
        <v>256</v>
      </c>
      <c r="E63" s="48" t="s">
        <v>279</v>
      </c>
      <c r="F63" s="76">
        <v>10</v>
      </c>
      <c r="G63" s="76">
        <f>G64</f>
        <v>0</v>
      </c>
      <c r="H63" s="76">
        <f>H64</f>
        <v>0</v>
      </c>
      <c r="I63" s="76">
        <f>I64</f>
        <v>0</v>
      </c>
      <c r="J63" s="76">
        <f>J64</f>
        <v>10</v>
      </c>
    </row>
    <row r="64" spans="1:10" s="29" customFormat="1" ht="23.25" customHeight="1">
      <c r="A64" s="9" t="s">
        <v>31</v>
      </c>
      <c r="B64" s="47" t="s">
        <v>455</v>
      </c>
      <c r="C64" s="47" t="s">
        <v>193</v>
      </c>
      <c r="D64" s="47" t="s">
        <v>256</v>
      </c>
      <c r="E64" s="47" t="s">
        <v>30</v>
      </c>
      <c r="F64" s="70">
        <v>10</v>
      </c>
      <c r="G64" s="70">
        <v>0</v>
      </c>
      <c r="H64" s="70">
        <v>0</v>
      </c>
      <c r="I64" s="70">
        <v>0</v>
      </c>
      <c r="J64" s="70">
        <f>F64+G64+H64+I64</f>
        <v>10</v>
      </c>
    </row>
    <row r="65" spans="1:10" s="29" customFormat="1" ht="23.25" customHeight="1">
      <c r="A65" s="8" t="s">
        <v>624</v>
      </c>
      <c r="B65" s="48" t="s">
        <v>455</v>
      </c>
      <c r="C65" s="48" t="s">
        <v>193</v>
      </c>
      <c r="D65" s="48" t="s">
        <v>258</v>
      </c>
      <c r="E65" s="48" t="s">
        <v>279</v>
      </c>
      <c r="F65" s="76">
        <v>41</v>
      </c>
      <c r="G65" s="76">
        <f>G66</f>
        <v>0</v>
      </c>
      <c r="H65" s="76">
        <f>H66</f>
        <v>0</v>
      </c>
      <c r="I65" s="76">
        <f>I66</f>
        <v>0</v>
      </c>
      <c r="J65" s="76">
        <f>J66</f>
        <v>41</v>
      </c>
    </row>
    <row r="66" spans="1:10" s="29" customFormat="1" ht="23.25" customHeight="1">
      <c r="A66" s="9" t="s">
        <v>31</v>
      </c>
      <c r="B66" s="47" t="s">
        <v>455</v>
      </c>
      <c r="C66" s="47" t="s">
        <v>193</v>
      </c>
      <c r="D66" s="47" t="s">
        <v>258</v>
      </c>
      <c r="E66" s="47" t="s">
        <v>30</v>
      </c>
      <c r="F66" s="70">
        <v>41</v>
      </c>
      <c r="G66" s="70">
        <v>0</v>
      </c>
      <c r="H66" s="70">
        <v>0</v>
      </c>
      <c r="I66" s="70">
        <v>0</v>
      </c>
      <c r="J66" s="70">
        <f>F66+G66+H66+I66</f>
        <v>41</v>
      </c>
    </row>
    <row r="67" spans="1:10" s="29" customFormat="1" ht="23.25" customHeight="1">
      <c r="A67" s="8" t="s">
        <v>620</v>
      </c>
      <c r="B67" s="48" t="s">
        <v>455</v>
      </c>
      <c r="C67" s="48" t="s">
        <v>193</v>
      </c>
      <c r="D67" s="48" t="s">
        <v>259</v>
      </c>
      <c r="E67" s="48" t="s">
        <v>279</v>
      </c>
      <c r="F67" s="76">
        <v>2</v>
      </c>
      <c r="G67" s="76">
        <f>G68</f>
        <v>0</v>
      </c>
      <c r="H67" s="76">
        <f>H68</f>
        <v>0</v>
      </c>
      <c r="I67" s="76">
        <f>I68</f>
        <v>0</v>
      </c>
      <c r="J67" s="76">
        <f>J68</f>
        <v>2</v>
      </c>
    </row>
    <row r="68" spans="1:10" s="29" customFormat="1" ht="23.25" customHeight="1">
      <c r="A68" s="9" t="s">
        <v>31</v>
      </c>
      <c r="B68" s="47" t="s">
        <v>455</v>
      </c>
      <c r="C68" s="47" t="s">
        <v>193</v>
      </c>
      <c r="D68" s="47" t="s">
        <v>259</v>
      </c>
      <c r="E68" s="47" t="s">
        <v>30</v>
      </c>
      <c r="F68" s="70">
        <v>2</v>
      </c>
      <c r="G68" s="70">
        <v>0</v>
      </c>
      <c r="H68" s="70">
        <v>0</v>
      </c>
      <c r="I68" s="70">
        <v>0</v>
      </c>
      <c r="J68" s="70">
        <f>F68+G68+H68+I68</f>
        <v>2</v>
      </c>
    </row>
    <row r="69" spans="1:10" s="20" customFormat="1" ht="11.25" customHeight="1">
      <c r="A69" s="10" t="s">
        <v>147</v>
      </c>
      <c r="B69" s="86" t="s">
        <v>455</v>
      </c>
      <c r="C69" s="48" t="s">
        <v>193</v>
      </c>
      <c r="D69" s="48" t="s">
        <v>95</v>
      </c>
      <c r="E69" s="46"/>
      <c r="F69" s="76">
        <v>8989.548999999999</v>
      </c>
      <c r="G69" s="76">
        <f>G70+G74</f>
        <v>-218.474</v>
      </c>
      <c r="H69" s="76">
        <f>H70+H74</f>
        <v>0</v>
      </c>
      <c r="I69" s="76">
        <f>I70+I74</f>
        <v>0</v>
      </c>
      <c r="J69" s="76">
        <f>J70+J74</f>
        <v>8771.074999999999</v>
      </c>
    </row>
    <row r="70" spans="1:10" s="20" customFormat="1" ht="14.25" customHeight="1">
      <c r="A70" s="8" t="s">
        <v>94</v>
      </c>
      <c r="B70" s="86" t="s">
        <v>455</v>
      </c>
      <c r="C70" s="48" t="s">
        <v>193</v>
      </c>
      <c r="D70" s="48" t="s">
        <v>96</v>
      </c>
      <c r="E70" s="46"/>
      <c r="F70" s="76">
        <v>530.0279999999999</v>
      </c>
      <c r="G70" s="76">
        <f aca="true" t="shared" si="3" ref="G70:J72">G71</f>
        <v>-49.938</v>
      </c>
      <c r="H70" s="76">
        <f t="shared" si="3"/>
        <v>0</v>
      </c>
      <c r="I70" s="76">
        <f t="shared" si="3"/>
        <v>0</v>
      </c>
      <c r="J70" s="76">
        <f t="shared" si="3"/>
        <v>480.0899999999999</v>
      </c>
    </row>
    <row r="71" spans="1:10" s="20" customFormat="1" ht="12.75">
      <c r="A71" s="10" t="s">
        <v>278</v>
      </c>
      <c r="B71" s="86" t="s">
        <v>455</v>
      </c>
      <c r="C71" s="48" t="s">
        <v>193</v>
      </c>
      <c r="D71" s="48" t="s">
        <v>97</v>
      </c>
      <c r="E71" s="48" t="s">
        <v>279</v>
      </c>
      <c r="F71" s="76">
        <v>530.0279999999999</v>
      </c>
      <c r="G71" s="76">
        <f t="shared" si="3"/>
        <v>-49.938</v>
      </c>
      <c r="H71" s="76">
        <f t="shared" si="3"/>
        <v>0</v>
      </c>
      <c r="I71" s="76">
        <f t="shared" si="3"/>
        <v>0</v>
      </c>
      <c r="J71" s="76">
        <f t="shared" si="3"/>
        <v>480.0899999999999</v>
      </c>
    </row>
    <row r="72" spans="1:10" s="20" customFormat="1" ht="22.5">
      <c r="A72" s="10" t="s">
        <v>100</v>
      </c>
      <c r="B72" s="86" t="s">
        <v>455</v>
      </c>
      <c r="C72" s="48" t="s">
        <v>193</v>
      </c>
      <c r="D72" s="48" t="s">
        <v>98</v>
      </c>
      <c r="E72" s="48" t="s">
        <v>279</v>
      </c>
      <c r="F72" s="76">
        <v>530.0279999999999</v>
      </c>
      <c r="G72" s="76">
        <f t="shared" si="3"/>
        <v>-49.938</v>
      </c>
      <c r="H72" s="76">
        <f t="shared" si="3"/>
        <v>0</v>
      </c>
      <c r="I72" s="76">
        <f t="shared" si="3"/>
        <v>0</v>
      </c>
      <c r="J72" s="76">
        <f t="shared" si="3"/>
        <v>480.0899999999999</v>
      </c>
    </row>
    <row r="73" spans="1:10" s="20" customFormat="1" ht="45">
      <c r="A73" s="9" t="s">
        <v>28</v>
      </c>
      <c r="B73" s="47" t="s">
        <v>455</v>
      </c>
      <c r="C73" s="47" t="s">
        <v>193</v>
      </c>
      <c r="D73" s="47" t="s">
        <v>98</v>
      </c>
      <c r="E73" s="47" t="s">
        <v>26</v>
      </c>
      <c r="F73" s="70">
        <v>530.0279999999999</v>
      </c>
      <c r="G73" s="70">
        <v>-49.938</v>
      </c>
      <c r="H73" s="70">
        <v>0</v>
      </c>
      <c r="I73" s="70">
        <v>0</v>
      </c>
      <c r="J73" s="70">
        <f>F73+G73+H73+I73</f>
        <v>480.0899999999999</v>
      </c>
    </row>
    <row r="74" spans="1:10" s="22" customFormat="1" ht="22.5">
      <c r="A74" s="10" t="s">
        <v>75</v>
      </c>
      <c r="B74" s="86" t="s">
        <v>455</v>
      </c>
      <c r="C74" s="48" t="s">
        <v>193</v>
      </c>
      <c r="D74" s="49" t="s">
        <v>62</v>
      </c>
      <c r="E74" s="48" t="s">
        <v>279</v>
      </c>
      <c r="F74" s="76">
        <v>8459.520999999999</v>
      </c>
      <c r="G74" s="76">
        <f>G75</f>
        <v>-168.536</v>
      </c>
      <c r="H74" s="76">
        <f>H75</f>
        <v>0</v>
      </c>
      <c r="I74" s="76">
        <f>I75</f>
        <v>0</v>
      </c>
      <c r="J74" s="76">
        <f>J75</f>
        <v>8290.984999999999</v>
      </c>
    </row>
    <row r="75" spans="1:10" s="22" customFormat="1" ht="45">
      <c r="A75" s="8" t="s">
        <v>299</v>
      </c>
      <c r="B75" s="48" t="s">
        <v>455</v>
      </c>
      <c r="C75" s="48" t="s">
        <v>193</v>
      </c>
      <c r="D75" s="48" t="s">
        <v>63</v>
      </c>
      <c r="E75" s="48" t="s">
        <v>279</v>
      </c>
      <c r="F75" s="76">
        <v>8459.520999999999</v>
      </c>
      <c r="G75" s="76">
        <f>G76+G77+G78</f>
        <v>-168.536</v>
      </c>
      <c r="H75" s="76">
        <f>H76+H77+H78</f>
        <v>0</v>
      </c>
      <c r="I75" s="76">
        <f>I76+I77+I78</f>
        <v>0</v>
      </c>
      <c r="J75" s="76">
        <f>J76+J77+J78</f>
        <v>8290.984999999999</v>
      </c>
    </row>
    <row r="76" spans="1:10" s="20" customFormat="1" ht="45">
      <c r="A76" s="9" t="s">
        <v>28</v>
      </c>
      <c r="B76" s="47" t="s">
        <v>455</v>
      </c>
      <c r="C76" s="47" t="s">
        <v>193</v>
      </c>
      <c r="D76" s="47" t="s">
        <v>63</v>
      </c>
      <c r="E76" s="47" t="s">
        <v>26</v>
      </c>
      <c r="F76" s="70">
        <v>7732.88</v>
      </c>
      <c r="G76" s="70">
        <v>-168.536</v>
      </c>
      <c r="H76" s="70">
        <v>0</v>
      </c>
      <c r="I76" s="70">
        <v>0</v>
      </c>
      <c r="J76" s="70">
        <f>F76+G76+H76+I76</f>
        <v>7564.344</v>
      </c>
    </row>
    <row r="77" spans="1:11" s="20" customFormat="1" ht="26.25" customHeight="1">
      <c r="A77" s="11" t="s">
        <v>27</v>
      </c>
      <c r="B77" s="47" t="s">
        <v>455</v>
      </c>
      <c r="C77" s="47" t="s">
        <v>193</v>
      </c>
      <c r="D77" s="47" t="s">
        <v>63</v>
      </c>
      <c r="E77" s="47" t="s">
        <v>30</v>
      </c>
      <c r="F77" s="70">
        <v>699.019</v>
      </c>
      <c r="G77" s="70">
        <v>0</v>
      </c>
      <c r="H77" s="70">
        <v>0</v>
      </c>
      <c r="I77" s="70">
        <v>0</v>
      </c>
      <c r="J77" s="70">
        <f>F77+G77+H77+I77</f>
        <v>699.019</v>
      </c>
      <c r="K77" s="150"/>
    </row>
    <row r="78" spans="1:10" s="20" customFormat="1" ht="12.75">
      <c r="A78" s="11" t="s">
        <v>22</v>
      </c>
      <c r="B78" s="47" t="s">
        <v>455</v>
      </c>
      <c r="C78" s="47" t="s">
        <v>193</v>
      </c>
      <c r="D78" s="47" t="s">
        <v>63</v>
      </c>
      <c r="E78" s="47" t="s">
        <v>21</v>
      </c>
      <c r="F78" s="70">
        <v>27.622</v>
      </c>
      <c r="G78" s="70">
        <v>0</v>
      </c>
      <c r="H78" s="70">
        <v>0</v>
      </c>
      <c r="I78" s="70">
        <v>0</v>
      </c>
      <c r="J78" s="70">
        <f>F78+G78+H78+I78</f>
        <v>27.622</v>
      </c>
    </row>
    <row r="79" spans="1:10" s="22" customFormat="1" ht="12.75">
      <c r="A79" s="6" t="s">
        <v>473</v>
      </c>
      <c r="B79" s="85" t="s">
        <v>455</v>
      </c>
      <c r="C79" s="46" t="s">
        <v>474</v>
      </c>
      <c r="D79" s="46"/>
      <c r="E79" s="46"/>
      <c r="F79" s="75">
        <v>684.422</v>
      </c>
      <c r="G79" s="75">
        <f aca="true" t="shared" si="4" ref="G79:J83">G80</f>
        <v>0</v>
      </c>
      <c r="H79" s="75">
        <f t="shared" si="4"/>
        <v>0</v>
      </c>
      <c r="I79" s="75">
        <f t="shared" si="4"/>
        <v>0</v>
      </c>
      <c r="J79" s="75">
        <f t="shared" si="4"/>
        <v>684.422</v>
      </c>
    </row>
    <row r="80" spans="1:10" s="22" customFormat="1" ht="12.75">
      <c r="A80" s="6" t="s">
        <v>475</v>
      </c>
      <c r="B80" s="46" t="s">
        <v>455</v>
      </c>
      <c r="C80" s="46" t="s">
        <v>476</v>
      </c>
      <c r="D80" s="46"/>
      <c r="E80" s="46"/>
      <c r="F80" s="75">
        <v>684.422</v>
      </c>
      <c r="G80" s="75">
        <f t="shared" si="4"/>
        <v>0</v>
      </c>
      <c r="H80" s="75">
        <f t="shared" si="4"/>
        <v>0</v>
      </c>
      <c r="I80" s="75">
        <f t="shared" si="4"/>
        <v>0</v>
      </c>
      <c r="J80" s="75">
        <f t="shared" si="4"/>
        <v>684.422</v>
      </c>
    </row>
    <row r="81" spans="1:10" s="22" customFormat="1" ht="12.75">
      <c r="A81" s="10" t="s">
        <v>147</v>
      </c>
      <c r="B81" s="86" t="s">
        <v>455</v>
      </c>
      <c r="C81" s="48" t="s">
        <v>476</v>
      </c>
      <c r="D81" s="48" t="s">
        <v>95</v>
      </c>
      <c r="E81" s="48" t="s">
        <v>279</v>
      </c>
      <c r="F81" s="76">
        <v>684.422</v>
      </c>
      <c r="G81" s="76">
        <f t="shared" si="4"/>
        <v>0</v>
      </c>
      <c r="H81" s="76">
        <f t="shared" si="4"/>
        <v>0</v>
      </c>
      <c r="I81" s="76">
        <f t="shared" si="4"/>
        <v>0</v>
      </c>
      <c r="J81" s="76">
        <f t="shared" si="4"/>
        <v>684.422</v>
      </c>
    </row>
    <row r="82" spans="1:10" s="22" customFormat="1" ht="22.5">
      <c r="A82" s="15" t="s">
        <v>65</v>
      </c>
      <c r="B82" s="48" t="s">
        <v>455</v>
      </c>
      <c r="C82" s="48" t="s">
        <v>476</v>
      </c>
      <c r="D82" s="48" t="s">
        <v>64</v>
      </c>
      <c r="E82" s="48" t="s">
        <v>279</v>
      </c>
      <c r="F82" s="76">
        <v>684.422</v>
      </c>
      <c r="G82" s="76">
        <f t="shared" si="4"/>
        <v>0</v>
      </c>
      <c r="H82" s="76">
        <f t="shared" si="4"/>
        <v>0</v>
      </c>
      <c r="I82" s="76">
        <f t="shared" si="4"/>
        <v>0</v>
      </c>
      <c r="J82" s="76">
        <f t="shared" si="4"/>
        <v>684.422</v>
      </c>
    </row>
    <row r="83" spans="1:10" s="22" customFormat="1" ht="12.75">
      <c r="A83" s="8" t="s">
        <v>473</v>
      </c>
      <c r="B83" s="48" t="s">
        <v>455</v>
      </c>
      <c r="C83" s="48" t="s">
        <v>476</v>
      </c>
      <c r="D83" s="48" t="s">
        <v>477</v>
      </c>
      <c r="E83" s="48" t="s">
        <v>279</v>
      </c>
      <c r="F83" s="76">
        <v>684.422</v>
      </c>
      <c r="G83" s="76">
        <f t="shared" si="4"/>
        <v>0</v>
      </c>
      <c r="H83" s="76">
        <f t="shared" si="4"/>
        <v>0</v>
      </c>
      <c r="I83" s="76">
        <f t="shared" si="4"/>
        <v>0</v>
      </c>
      <c r="J83" s="76">
        <f t="shared" si="4"/>
        <v>684.422</v>
      </c>
    </row>
    <row r="84" spans="1:10" s="20" customFormat="1" ht="22.5">
      <c r="A84" s="11" t="s">
        <v>120</v>
      </c>
      <c r="B84" s="47" t="s">
        <v>455</v>
      </c>
      <c r="C84" s="47" t="s">
        <v>476</v>
      </c>
      <c r="D84" s="47" t="s">
        <v>477</v>
      </c>
      <c r="E84" s="47" t="s">
        <v>29</v>
      </c>
      <c r="F84" s="70">
        <v>684.422</v>
      </c>
      <c r="G84" s="70">
        <v>0</v>
      </c>
      <c r="H84" s="70">
        <v>0</v>
      </c>
      <c r="I84" s="70">
        <v>0</v>
      </c>
      <c r="J84" s="70">
        <f>F84+G84+H84+I84</f>
        <v>684.422</v>
      </c>
    </row>
    <row r="85" spans="1:10" s="20" customFormat="1" ht="38.25">
      <c r="A85" s="124" t="s">
        <v>600</v>
      </c>
      <c r="B85" s="123" t="s">
        <v>457</v>
      </c>
      <c r="C85" s="123" t="s">
        <v>242</v>
      </c>
      <c r="D85" s="123"/>
      <c r="E85" s="123" t="s">
        <v>242</v>
      </c>
      <c r="F85" s="128">
        <v>78172.306</v>
      </c>
      <c r="G85" s="128">
        <f>G86+G91+G119</f>
        <v>3444.875</v>
      </c>
      <c r="H85" s="128">
        <f>H86+H91+H119</f>
        <v>0</v>
      </c>
      <c r="I85" s="128">
        <f>I86+I91+I119</f>
        <v>1135.897</v>
      </c>
      <c r="J85" s="128">
        <f>J86+J91+J119</f>
        <v>82753.078</v>
      </c>
    </row>
    <row r="86" spans="1:10" s="29" customFormat="1" ht="12.75">
      <c r="A86" s="12" t="s">
        <v>459</v>
      </c>
      <c r="B86" s="46" t="s">
        <v>457</v>
      </c>
      <c r="C86" s="46" t="s">
        <v>172</v>
      </c>
      <c r="D86" s="46"/>
      <c r="E86" s="46"/>
      <c r="F86" s="75">
        <v>27628.948999999997</v>
      </c>
      <c r="G86" s="75">
        <f>G89+G87</f>
        <v>3444.875</v>
      </c>
      <c r="H86" s="75">
        <f>H89+H87</f>
        <v>0</v>
      </c>
      <c r="I86" s="75">
        <f>I89+I87</f>
        <v>1135.897</v>
      </c>
      <c r="J86" s="75">
        <f>J89+J87</f>
        <v>32209.720999999998</v>
      </c>
    </row>
    <row r="87" spans="1:10" s="29" customFormat="1" ht="33.75">
      <c r="A87" s="8" t="s">
        <v>221</v>
      </c>
      <c r="B87" s="86" t="s">
        <v>457</v>
      </c>
      <c r="C87" s="48" t="s">
        <v>172</v>
      </c>
      <c r="D87" s="48" t="s">
        <v>434</v>
      </c>
      <c r="E87" s="48" t="s">
        <v>279</v>
      </c>
      <c r="F87" s="76">
        <v>48.416</v>
      </c>
      <c r="G87" s="76">
        <f>G88</f>
        <v>0</v>
      </c>
      <c r="H87" s="76">
        <f>H88</f>
        <v>0</v>
      </c>
      <c r="I87" s="76">
        <f>I88</f>
        <v>0</v>
      </c>
      <c r="J87" s="76">
        <f>J88</f>
        <v>48.416</v>
      </c>
    </row>
    <row r="88" spans="1:10" s="29" customFormat="1" ht="45">
      <c r="A88" s="9" t="s">
        <v>28</v>
      </c>
      <c r="B88" s="47" t="s">
        <v>457</v>
      </c>
      <c r="C88" s="47" t="s">
        <v>172</v>
      </c>
      <c r="D88" s="47" t="s">
        <v>434</v>
      </c>
      <c r="E88" s="47" t="s">
        <v>26</v>
      </c>
      <c r="F88" s="70">
        <v>48.416</v>
      </c>
      <c r="G88" s="70">
        <v>0</v>
      </c>
      <c r="H88" s="70">
        <v>0</v>
      </c>
      <c r="I88" s="70">
        <v>0</v>
      </c>
      <c r="J88" s="70">
        <f>F88+G88+H88+I88</f>
        <v>48.416</v>
      </c>
    </row>
    <row r="89" spans="1:10" s="22" customFormat="1" ht="23.25" customHeight="1">
      <c r="A89" s="10" t="s">
        <v>583</v>
      </c>
      <c r="B89" s="48" t="s">
        <v>457</v>
      </c>
      <c r="C89" s="48" t="s">
        <v>172</v>
      </c>
      <c r="D89" s="48" t="s">
        <v>272</v>
      </c>
      <c r="E89" s="48" t="s">
        <v>279</v>
      </c>
      <c r="F89" s="76">
        <v>27580.532999999996</v>
      </c>
      <c r="G89" s="76">
        <f>G90</f>
        <v>3444.875</v>
      </c>
      <c r="H89" s="76">
        <f>H90</f>
        <v>0</v>
      </c>
      <c r="I89" s="76">
        <f>I90</f>
        <v>1135.897</v>
      </c>
      <c r="J89" s="76">
        <f>J90</f>
        <v>32161.304999999997</v>
      </c>
    </row>
    <row r="90" spans="1:10" s="20" customFormat="1" ht="22.5">
      <c r="A90" s="11" t="s">
        <v>120</v>
      </c>
      <c r="B90" s="47" t="s">
        <v>457</v>
      </c>
      <c r="C90" s="47" t="s">
        <v>172</v>
      </c>
      <c r="D90" s="47" t="s">
        <v>272</v>
      </c>
      <c r="E90" s="47" t="s">
        <v>29</v>
      </c>
      <c r="F90" s="70">
        <v>27580.532999999996</v>
      </c>
      <c r="G90" s="70">
        <v>3444.875</v>
      </c>
      <c r="H90" s="70">
        <v>0</v>
      </c>
      <c r="I90" s="70">
        <v>1135.897</v>
      </c>
      <c r="J90" s="70">
        <f>F90+G90+H90+I90</f>
        <v>32161.304999999997</v>
      </c>
    </row>
    <row r="91" spans="1:10" s="29" customFormat="1" ht="12.75">
      <c r="A91" s="12" t="s">
        <v>209</v>
      </c>
      <c r="B91" s="46" t="s">
        <v>457</v>
      </c>
      <c r="C91" s="46" t="s">
        <v>198</v>
      </c>
      <c r="D91" s="46"/>
      <c r="E91" s="46"/>
      <c r="F91" s="75">
        <v>49927.899</v>
      </c>
      <c r="G91" s="75">
        <f>G92+G105+G101+G103</f>
        <v>0</v>
      </c>
      <c r="H91" s="75">
        <f>H92+H105+H101+H103</f>
        <v>0</v>
      </c>
      <c r="I91" s="75">
        <f>I92+I105+I101+I103</f>
        <v>0</v>
      </c>
      <c r="J91" s="75">
        <f>J92+J105+J101+J103</f>
        <v>49927.899</v>
      </c>
    </row>
    <row r="92" spans="1:10" s="29" customFormat="1" ht="36" customHeight="1">
      <c r="A92" s="28" t="s">
        <v>584</v>
      </c>
      <c r="B92" s="48" t="s">
        <v>457</v>
      </c>
      <c r="C92" s="48" t="s">
        <v>198</v>
      </c>
      <c r="D92" s="48" t="s">
        <v>313</v>
      </c>
      <c r="E92" s="48" t="s">
        <v>279</v>
      </c>
      <c r="F92" s="76">
        <v>24056.6</v>
      </c>
      <c r="G92" s="76">
        <f>G95+G93+G97+G99</f>
        <v>0</v>
      </c>
      <c r="H92" s="76">
        <f>H95+H93+H97+H99</f>
        <v>0</v>
      </c>
      <c r="I92" s="76">
        <f>I95+I93+I97+I99</f>
        <v>0</v>
      </c>
      <c r="J92" s="76">
        <f>J95+J93+J97+J99</f>
        <v>24056.6</v>
      </c>
    </row>
    <row r="93" spans="1:10" s="29" customFormat="1" ht="51" customHeight="1">
      <c r="A93" s="28" t="s">
        <v>673</v>
      </c>
      <c r="B93" s="48" t="s">
        <v>457</v>
      </c>
      <c r="C93" s="48" t="s">
        <v>198</v>
      </c>
      <c r="D93" s="48" t="s">
        <v>672</v>
      </c>
      <c r="E93" s="47" t="s">
        <v>279</v>
      </c>
      <c r="F93" s="76">
        <v>23000</v>
      </c>
      <c r="G93" s="76">
        <f>G94</f>
        <v>0</v>
      </c>
      <c r="H93" s="76">
        <f>H94</f>
        <v>0</v>
      </c>
      <c r="I93" s="76">
        <f>I94</f>
        <v>0</v>
      </c>
      <c r="J93" s="76">
        <f>J94</f>
        <v>23000</v>
      </c>
    </row>
    <row r="94" spans="1:10" s="29" customFormat="1" ht="26.25" customHeight="1">
      <c r="A94" s="11" t="s">
        <v>27</v>
      </c>
      <c r="B94" s="47" t="s">
        <v>457</v>
      </c>
      <c r="C94" s="47" t="s">
        <v>198</v>
      </c>
      <c r="D94" s="47" t="s">
        <v>672</v>
      </c>
      <c r="E94" s="47" t="s">
        <v>30</v>
      </c>
      <c r="F94" s="70">
        <v>23000</v>
      </c>
      <c r="G94" s="70">
        <v>0</v>
      </c>
      <c r="H94" s="70">
        <v>0</v>
      </c>
      <c r="I94" s="70">
        <v>0</v>
      </c>
      <c r="J94" s="70">
        <f>F94+G94+H94+I94</f>
        <v>23000</v>
      </c>
    </row>
    <row r="95" spans="1:10" s="29" customFormat="1" ht="33.75">
      <c r="A95" s="35" t="s">
        <v>486</v>
      </c>
      <c r="B95" s="48" t="s">
        <v>457</v>
      </c>
      <c r="C95" s="48" t="s">
        <v>198</v>
      </c>
      <c r="D95" s="48" t="s">
        <v>451</v>
      </c>
      <c r="E95" s="48" t="s">
        <v>279</v>
      </c>
      <c r="F95" s="76">
        <v>528.4</v>
      </c>
      <c r="G95" s="76">
        <f>G96</f>
        <v>0</v>
      </c>
      <c r="H95" s="76">
        <f>H96</f>
        <v>0</v>
      </c>
      <c r="I95" s="76">
        <f>I96</f>
        <v>0</v>
      </c>
      <c r="J95" s="76">
        <f>J96</f>
        <v>528.4</v>
      </c>
    </row>
    <row r="96" spans="1:10" s="122" customFormat="1" ht="27.75" customHeight="1">
      <c r="A96" s="11" t="s">
        <v>27</v>
      </c>
      <c r="B96" s="47" t="s">
        <v>457</v>
      </c>
      <c r="C96" s="47" t="s">
        <v>198</v>
      </c>
      <c r="D96" s="47" t="s">
        <v>451</v>
      </c>
      <c r="E96" s="47" t="s">
        <v>30</v>
      </c>
      <c r="F96" s="70">
        <v>528.4</v>
      </c>
      <c r="G96" s="70">
        <v>0</v>
      </c>
      <c r="H96" s="70">
        <v>0</v>
      </c>
      <c r="I96" s="70">
        <v>0</v>
      </c>
      <c r="J96" s="70">
        <f>F96+G96+H96+I96</f>
        <v>528.4</v>
      </c>
    </row>
    <row r="97" spans="1:10" s="29" customFormat="1" ht="49.5" customHeight="1">
      <c r="A97" s="8" t="s">
        <v>726</v>
      </c>
      <c r="B97" s="48" t="s">
        <v>457</v>
      </c>
      <c r="C97" s="48" t="s">
        <v>198</v>
      </c>
      <c r="D97" s="48" t="s">
        <v>728</v>
      </c>
      <c r="E97" s="48" t="s">
        <v>279</v>
      </c>
      <c r="F97" s="76">
        <v>176.1</v>
      </c>
      <c r="G97" s="76">
        <f>G98</f>
        <v>0</v>
      </c>
      <c r="H97" s="76">
        <f>H98</f>
        <v>0</v>
      </c>
      <c r="I97" s="76">
        <f>I98</f>
        <v>0</v>
      </c>
      <c r="J97" s="76">
        <f>J98</f>
        <v>176.1</v>
      </c>
    </row>
    <row r="98" spans="1:10" s="122" customFormat="1" ht="27.75" customHeight="1">
      <c r="A98" s="11" t="s">
        <v>27</v>
      </c>
      <c r="B98" s="47" t="s">
        <v>457</v>
      </c>
      <c r="C98" s="47" t="s">
        <v>198</v>
      </c>
      <c r="D98" s="47" t="s">
        <v>728</v>
      </c>
      <c r="E98" s="47" t="s">
        <v>30</v>
      </c>
      <c r="F98" s="70">
        <v>176.1</v>
      </c>
      <c r="G98" s="70">
        <v>0</v>
      </c>
      <c r="H98" s="70">
        <v>0</v>
      </c>
      <c r="I98" s="70">
        <v>0</v>
      </c>
      <c r="J98" s="70">
        <f>F98+G98+H98+I98</f>
        <v>176.1</v>
      </c>
    </row>
    <row r="99" spans="1:10" s="122" customFormat="1" ht="37.5" customHeight="1">
      <c r="A99" s="10" t="s">
        <v>812</v>
      </c>
      <c r="B99" s="48" t="s">
        <v>457</v>
      </c>
      <c r="C99" s="48" t="s">
        <v>198</v>
      </c>
      <c r="D99" s="48" t="s">
        <v>813</v>
      </c>
      <c r="E99" s="48" t="s">
        <v>279</v>
      </c>
      <c r="F99" s="76">
        <v>352.1</v>
      </c>
      <c r="G99" s="76">
        <f>G100</f>
        <v>0</v>
      </c>
      <c r="H99" s="76">
        <f>H100</f>
        <v>0</v>
      </c>
      <c r="I99" s="76">
        <f>I100</f>
        <v>0</v>
      </c>
      <c r="J99" s="76">
        <f>J100</f>
        <v>352.1</v>
      </c>
    </row>
    <row r="100" spans="1:10" s="122" customFormat="1" ht="25.5" customHeight="1">
      <c r="A100" s="11" t="s">
        <v>27</v>
      </c>
      <c r="B100" s="47" t="s">
        <v>457</v>
      </c>
      <c r="C100" s="47" t="s">
        <v>198</v>
      </c>
      <c r="D100" s="47" t="s">
        <v>813</v>
      </c>
      <c r="E100" s="47" t="s">
        <v>30</v>
      </c>
      <c r="F100" s="70">
        <v>352.1</v>
      </c>
      <c r="G100" s="70">
        <v>0</v>
      </c>
      <c r="H100" s="70">
        <v>0</v>
      </c>
      <c r="I100" s="70">
        <v>0</v>
      </c>
      <c r="J100" s="70">
        <f>F100+G100+H100+I100</f>
        <v>352.1</v>
      </c>
    </row>
    <row r="101" spans="1:10" s="122" customFormat="1" ht="35.25" customHeight="1">
      <c r="A101" s="8" t="s">
        <v>221</v>
      </c>
      <c r="B101" s="86" t="s">
        <v>457</v>
      </c>
      <c r="C101" s="48" t="s">
        <v>198</v>
      </c>
      <c r="D101" s="48" t="s">
        <v>434</v>
      </c>
      <c r="E101" s="48" t="s">
        <v>279</v>
      </c>
      <c r="F101" s="76">
        <v>37.825</v>
      </c>
      <c r="G101" s="76">
        <f>G102</f>
        <v>0</v>
      </c>
      <c r="H101" s="76">
        <f>H102</f>
        <v>0</v>
      </c>
      <c r="I101" s="76">
        <f>I102</f>
        <v>0</v>
      </c>
      <c r="J101" s="76">
        <f>J102</f>
        <v>37.825</v>
      </c>
    </row>
    <row r="102" spans="1:10" s="122" customFormat="1" ht="47.25" customHeight="1">
      <c r="A102" s="9" t="s">
        <v>28</v>
      </c>
      <c r="B102" s="47" t="s">
        <v>457</v>
      </c>
      <c r="C102" s="47" t="s">
        <v>198</v>
      </c>
      <c r="D102" s="47" t="s">
        <v>434</v>
      </c>
      <c r="E102" s="47" t="s">
        <v>26</v>
      </c>
      <c r="F102" s="70">
        <v>37.825</v>
      </c>
      <c r="G102" s="70">
        <v>0</v>
      </c>
      <c r="H102" s="70">
        <v>0</v>
      </c>
      <c r="I102" s="70">
        <v>0</v>
      </c>
      <c r="J102" s="70">
        <f>F102+G102+H102+I102</f>
        <v>37.825</v>
      </c>
    </row>
    <row r="103" spans="1:10" s="122" customFormat="1" ht="26.25" customHeight="1">
      <c r="A103" s="8" t="s">
        <v>492</v>
      </c>
      <c r="B103" s="86" t="s">
        <v>457</v>
      </c>
      <c r="C103" s="48" t="s">
        <v>198</v>
      </c>
      <c r="D103" s="48" t="s">
        <v>256</v>
      </c>
      <c r="E103" s="48" t="s">
        <v>279</v>
      </c>
      <c r="F103" s="76">
        <v>20</v>
      </c>
      <c r="G103" s="76">
        <f>G104</f>
        <v>0</v>
      </c>
      <c r="H103" s="76">
        <f>H104</f>
        <v>0</v>
      </c>
      <c r="I103" s="76">
        <f>I104</f>
        <v>0</v>
      </c>
      <c r="J103" s="76">
        <f>J104</f>
        <v>20</v>
      </c>
    </row>
    <row r="104" spans="1:10" s="122" customFormat="1" ht="30.75" customHeight="1">
      <c r="A104" s="9" t="s">
        <v>31</v>
      </c>
      <c r="B104" s="47" t="s">
        <v>457</v>
      </c>
      <c r="C104" s="47" t="s">
        <v>198</v>
      </c>
      <c r="D104" s="47" t="s">
        <v>256</v>
      </c>
      <c r="E104" s="47" t="s">
        <v>30</v>
      </c>
      <c r="F104" s="70">
        <v>20</v>
      </c>
      <c r="G104" s="70">
        <v>0</v>
      </c>
      <c r="H104" s="70">
        <v>0</v>
      </c>
      <c r="I104" s="70">
        <v>0</v>
      </c>
      <c r="J104" s="70">
        <f>F104+G104+H104+I104</f>
        <v>20</v>
      </c>
    </row>
    <row r="105" spans="1:10" s="29" customFormat="1" ht="27.75" customHeight="1">
      <c r="A105" s="10" t="s">
        <v>583</v>
      </c>
      <c r="B105" s="48" t="s">
        <v>457</v>
      </c>
      <c r="C105" s="48" t="s">
        <v>198</v>
      </c>
      <c r="D105" s="48" t="s">
        <v>272</v>
      </c>
      <c r="E105" s="48" t="s">
        <v>279</v>
      </c>
      <c r="F105" s="76">
        <v>25813.474000000002</v>
      </c>
      <c r="G105" s="76">
        <f>G106+G107+G110+G111+G117+G109+G113+G115+G108</f>
        <v>0</v>
      </c>
      <c r="H105" s="76">
        <f>H106+H107+H110+H111+H117+H109+H113+H115+H108</f>
        <v>0</v>
      </c>
      <c r="I105" s="76">
        <f>I106+I107+I110+I111+I117+I109+I113+I115+I108</f>
        <v>0</v>
      </c>
      <c r="J105" s="76">
        <f>J106+J107+J110+J111+J117+J109+J113+J115+J108</f>
        <v>25813.474000000002</v>
      </c>
    </row>
    <row r="106" spans="1:10" s="122" customFormat="1" ht="50.25" customHeight="1">
      <c r="A106" s="9" t="s">
        <v>28</v>
      </c>
      <c r="B106" s="47" t="s">
        <v>457</v>
      </c>
      <c r="C106" s="47" t="s">
        <v>198</v>
      </c>
      <c r="D106" s="47" t="s">
        <v>272</v>
      </c>
      <c r="E106" s="47" t="s">
        <v>26</v>
      </c>
      <c r="F106" s="70">
        <v>4274.273000000001</v>
      </c>
      <c r="G106" s="70">
        <v>0</v>
      </c>
      <c r="H106" s="70">
        <v>0</v>
      </c>
      <c r="I106" s="70">
        <v>0</v>
      </c>
      <c r="J106" s="70">
        <f>F106+G106+H106+I106</f>
        <v>4274.273000000001</v>
      </c>
    </row>
    <row r="107" spans="1:10" s="122" customFormat="1" ht="24.75" customHeight="1">
      <c r="A107" s="11" t="s">
        <v>27</v>
      </c>
      <c r="B107" s="47" t="s">
        <v>457</v>
      </c>
      <c r="C107" s="47" t="s">
        <v>198</v>
      </c>
      <c r="D107" s="47" t="s">
        <v>272</v>
      </c>
      <c r="E107" s="47" t="s">
        <v>30</v>
      </c>
      <c r="F107" s="70">
        <v>10988.819000000001</v>
      </c>
      <c r="G107" s="70">
        <v>0</v>
      </c>
      <c r="H107" s="70">
        <v>0</v>
      </c>
      <c r="I107" s="70">
        <v>0</v>
      </c>
      <c r="J107" s="70">
        <f>F107+G107+H107+I107</f>
        <v>10988.819000000001</v>
      </c>
    </row>
    <row r="108" spans="1:10" s="122" customFormat="1" ht="12" customHeight="1">
      <c r="A108" s="11" t="s">
        <v>24</v>
      </c>
      <c r="B108" s="47" t="s">
        <v>457</v>
      </c>
      <c r="C108" s="47" t="s">
        <v>198</v>
      </c>
      <c r="D108" s="47" t="s">
        <v>272</v>
      </c>
      <c r="E108" s="47" t="s">
        <v>23</v>
      </c>
      <c r="F108" s="70">
        <v>10.5</v>
      </c>
      <c r="G108" s="70">
        <v>0</v>
      </c>
      <c r="H108" s="70">
        <v>0</v>
      </c>
      <c r="I108" s="70">
        <v>0</v>
      </c>
      <c r="J108" s="70">
        <f>F108+G108+H108+I108</f>
        <v>10.5</v>
      </c>
    </row>
    <row r="109" spans="1:10" s="122" customFormat="1" ht="24.75" customHeight="1">
      <c r="A109" s="11" t="s">
        <v>120</v>
      </c>
      <c r="B109" s="47" t="s">
        <v>457</v>
      </c>
      <c r="C109" s="47" t="s">
        <v>198</v>
      </c>
      <c r="D109" s="47" t="s">
        <v>272</v>
      </c>
      <c r="E109" s="47" t="s">
        <v>29</v>
      </c>
      <c r="F109" s="70">
        <v>5510.078</v>
      </c>
      <c r="G109" s="70">
        <v>0</v>
      </c>
      <c r="H109" s="70">
        <v>0</v>
      </c>
      <c r="I109" s="70">
        <v>0</v>
      </c>
      <c r="J109" s="70">
        <f>F109+G109+H109+I109</f>
        <v>5510.078</v>
      </c>
    </row>
    <row r="110" spans="1:10" s="122" customFormat="1" ht="12.75" customHeight="1">
      <c r="A110" s="11" t="s">
        <v>22</v>
      </c>
      <c r="B110" s="47" t="s">
        <v>457</v>
      </c>
      <c r="C110" s="47" t="s">
        <v>198</v>
      </c>
      <c r="D110" s="47" t="s">
        <v>272</v>
      </c>
      <c r="E110" s="47" t="s">
        <v>21</v>
      </c>
      <c r="F110" s="70">
        <v>249.8040000000001</v>
      </c>
      <c r="G110" s="70">
        <v>0</v>
      </c>
      <c r="H110" s="70">
        <v>0</v>
      </c>
      <c r="I110" s="70">
        <v>0</v>
      </c>
      <c r="J110" s="70">
        <f>F110+G110+H110+I110</f>
        <v>249.8040000000001</v>
      </c>
    </row>
    <row r="111" spans="1:10" s="29" customFormat="1" ht="48.75" customHeight="1">
      <c r="A111" s="10" t="s">
        <v>554</v>
      </c>
      <c r="B111" s="48" t="s">
        <v>457</v>
      </c>
      <c r="C111" s="48" t="s">
        <v>198</v>
      </c>
      <c r="D111" s="48" t="s">
        <v>555</v>
      </c>
      <c r="E111" s="48" t="s">
        <v>279</v>
      </c>
      <c r="F111" s="76">
        <v>10</v>
      </c>
      <c r="G111" s="76">
        <f>G112</f>
        <v>0</v>
      </c>
      <c r="H111" s="76">
        <f>H112</f>
        <v>0</v>
      </c>
      <c r="I111" s="76">
        <f>I112</f>
        <v>0</v>
      </c>
      <c r="J111" s="76">
        <f>J112</f>
        <v>10</v>
      </c>
    </row>
    <row r="112" spans="1:10" s="122" customFormat="1" ht="25.5" customHeight="1">
      <c r="A112" s="11" t="s">
        <v>27</v>
      </c>
      <c r="B112" s="47" t="s">
        <v>457</v>
      </c>
      <c r="C112" s="47" t="s">
        <v>198</v>
      </c>
      <c r="D112" s="47" t="s">
        <v>555</v>
      </c>
      <c r="E112" s="47" t="s">
        <v>30</v>
      </c>
      <c r="F112" s="70">
        <v>10</v>
      </c>
      <c r="G112" s="70">
        <v>0</v>
      </c>
      <c r="H112" s="70">
        <v>0</v>
      </c>
      <c r="I112" s="70">
        <v>0</v>
      </c>
      <c r="J112" s="70">
        <f>F112+G112+H112+I112</f>
        <v>10</v>
      </c>
    </row>
    <row r="113" spans="1:10" s="122" customFormat="1" ht="51" customHeight="1">
      <c r="A113" s="11" t="s">
        <v>673</v>
      </c>
      <c r="B113" s="48" t="s">
        <v>457</v>
      </c>
      <c r="C113" s="48" t="s">
        <v>198</v>
      </c>
      <c r="D113" s="48" t="s">
        <v>730</v>
      </c>
      <c r="E113" s="48" t="s">
        <v>279</v>
      </c>
      <c r="F113" s="70">
        <v>4750</v>
      </c>
      <c r="G113" s="70">
        <f>G114</f>
        <v>0</v>
      </c>
      <c r="H113" s="70">
        <f>H114</f>
        <v>0</v>
      </c>
      <c r="I113" s="70">
        <f>I114</f>
        <v>0</v>
      </c>
      <c r="J113" s="70">
        <f>J114</f>
        <v>4750</v>
      </c>
    </row>
    <row r="114" spans="1:10" s="122" customFormat="1" ht="25.5" customHeight="1">
      <c r="A114" s="11" t="s">
        <v>27</v>
      </c>
      <c r="B114" s="47" t="s">
        <v>457</v>
      </c>
      <c r="C114" s="47" t="s">
        <v>198</v>
      </c>
      <c r="D114" s="47" t="s">
        <v>730</v>
      </c>
      <c r="E114" s="47" t="s">
        <v>30</v>
      </c>
      <c r="F114" s="70">
        <v>4750</v>
      </c>
      <c r="G114" s="70">
        <v>0</v>
      </c>
      <c r="H114" s="70">
        <v>0</v>
      </c>
      <c r="I114" s="70">
        <v>0</v>
      </c>
      <c r="J114" s="70">
        <f>F114+G114+H114+I114</f>
        <v>4750</v>
      </c>
    </row>
    <row r="115" spans="1:10" s="122" customFormat="1" ht="38.25" customHeight="1">
      <c r="A115" s="10" t="s">
        <v>812</v>
      </c>
      <c r="B115" s="48" t="s">
        <v>457</v>
      </c>
      <c r="C115" s="48" t="s">
        <v>198</v>
      </c>
      <c r="D115" s="48" t="s">
        <v>815</v>
      </c>
      <c r="E115" s="48" t="s">
        <v>279</v>
      </c>
      <c r="F115" s="76">
        <v>10</v>
      </c>
      <c r="G115" s="76">
        <f>G116</f>
        <v>0</v>
      </c>
      <c r="H115" s="76">
        <f>H116</f>
        <v>0</v>
      </c>
      <c r="I115" s="76">
        <f>I116</f>
        <v>0</v>
      </c>
      <c r="J115" s="76">
        <f>J116</f>
        <v>10</v>
      </c>
    </row>
    <row r="116" spans="1:10" s="122" customFormat="1" ht="25.5" customHeight="1">
      <c r="A116" s="11" t="s">
        <v>27</v>
      </c>
      <c r="B116" s="47" t="s">
        <v>457</v>
      </c>
      <c r="C116" s="47" t="s">
        <v>198</v>
      </c>
      <c r="D116" s="47" t="s">
        <v>815</v>
      </c>
      <c r="E116" s="47" t="s">
        <v>30</v>
      </c>
      <c r="F116" s="70">
        <v>10</v>
      </c>
      <c r="G116" s="70">
        <v>0</v>
      </c>
      <c r="H116" s="70">
        <v>0</v>
      </c>
      <c r="I116" s="70">
        <v>0</v>
      </c>
      <c r="J116" s="70">
        <f>F116+G116+H116+I116</f>
        <v>10</v>
      </c>
    </row>
    <row r="117" spans="1:10" s="29" customFormat="1" ht="46.5" customHeight="1">
      <c r="A117" s="10" t="s">
        <v>556</v>
      </c>
      <c r="B117" s="48" t="s">
        <v>457</v>
      </c>
      <c r="C117" s="48" t="s">
        <v>198</v>
      </c>
      <c r="D117" s="139" t="s">
        <v>557</v>
      </c>
      <c r="E117" s="48" t="s">
        <v>279</v>
      </c>
      <c r="F117" s="76">
        <v>10</v>
      </c>
      <c r="G117" s="76">
        <f>G118</f>
        <v>0</v>
      </c>
      <c r="H117" s="76">
        <f>H118</f>
        <v>0</v>
      </c>
      <c r="I117" s="76">
        <f>I118</f>
        <v>0</v>
      </c>
      <c r="J117" s="76">
        <f>J118</f>
        <v>10</v>
      </c>
    </row>
    <row r="118" spans="1:10" s="122" customFormat="1" ht="24.75" customHeight="1">
      <c r="A118" s="11" t="s">
        <v>27</v>
      </c>
      <c r="B118" s="47" t="s">
        <v>457</v>
      </c>
      <c r="C118" s="47" t="s">
        <v>198</v>
      </c>
      <c r="D118" s="139" t="s">
        <v>557</v>
      </c>
      <c r="E118" s="47" t="s">
        <v>30</v>
      </c>
      <c r="F118" s="70">
        <v>10</v>
      </c>
      <c r="G118" s="70">
        <v>0</v>
      </c>
      <c r="H118" s="70">
        <v>0</v>
      </c>
      <c r="I118" s="70">
        <v>0</v>
      </c>
      <c r="J118" s="70">
        <f>F118+G118+H118+I118</f>
        <v>10</v>
      </c>
    </row>
    <row r="119" spans="1:10" s="122" customFormat="1" ht="12.75" customHeight="1">
      <c r="A119" s="121" t="s">
        <v>472</v>
      </c>
      <c r="B119" s="46" t="s">
        <v>457</v>
      </c>
      <c r="C119" s="46" t="s">
        <v>471</v>
      </c>
      <c r="D119" s="3"/>
      <c r="E119" s="3"/>
      <c r="F119" s="75">
        <v>615.458</v>
      </c>
      <c r="G119" s="75">
        <f aca="true" t="shared" si="5" ref="G119:J123">G120</f>
        <v>0</v>
      </c>
      <c r="H119" s="75">
        <f t="shared" si="5"/>
        <v>0</v>
      </c>
      <c r="I119" s="75">
        <f t="shared" si="5"/>
        <v>0</v>
      </c>
      <c r="J119" s="75">
        <f t="shared" si="5"/>
        <v>615.458</v>
      </c>
    </row>
    <row r="120" spans="1:10" s="122" customFormat="1" ht="12.75" customHeight="1">
      <c r="A120" s="10" t="s">
        <v>147</v>
      </c>
      <c r="B120" s="48" t="s">
        <v>457</v>
      </c>
      <c r="C120" s="48" t="s">
        <v>471</v>
      </c>
      <c r="D120" s="48" t="s">
        <v>95</v>
      </c>
      <c r="E120" s="46"/>
      <c r="F120" s="76">
        <v>615.458</v>
      </c>
      <c r="G120" s="76">
        <f t="shared" si="5"/>
        <v>0</v>
      </c>
      <c r="H120" s="76">
        <f t="shared" si="5"/>
        <v>0</v>
      </c>
      <c r="I120" s="76">
        <f t="shared" si="5"/>
        <v>0</v>
      </c>
      <c r="J120" s="76">
        <f t="shared" si="5"/>
        <v>615.458</v>
      </c>
    </row>
    <row r="121" spans="1:10" s="122" customFormat="1" ht="12.75" customHeight="1">
      <c r="A121" s="8" t="s">
        <v>94</v>
      </c>
      <c r="B121" s="48" t="s">
        <v>457</v>
      </c>
      <c r="C121" s="48" t="s">
        <v>471</v>
      </c>
      <c r="D121" s="48" t="s">
        <v>96</v>
      </c>
      <c r="E121" s="46"/>
      <c r="F121" s="76">
        <v>615.458</v>
      </c>
      <c r="G121" s="76">
        <f t="shared" si="5"/>
        <v>0</v>
      </c>
      <c r="H121" s="76">
        <f t="shared" si="5"/>
        <v>0</v>
      </c>
      <c r="I121" s="76">
        <f t="shared" si="5"/>
        <v>0</v>
      </c>
      <c r="J121" s="76">
        <f t="shared" si="5"/>
        <v>615.458</v>
      </c>
    </row>
    <row r="122" spans="1:10" s="122" customFormat="1" ht="12.75" customHeight="1">
      <c r="A122" s="10" t="s">
        <v>278</v>
      </c>
      <c r="B122" s="48" t="s">
        <v>457</v>
      </c>
      <c r="C122" s="48" t="s">
        <v>471</v>
      </c>
      <c r="D122" s="48" t="s">
        <v>97</v>
      </c>
      <c r="E122" s="48" t="s">
        <v>279</v>
      </c>
      <c r="F122" s="76">
        <v>615.458</v>
      </c>
      <c r="G122" s="76">
        <f t="shared" si="5"/>
        <v>0</v>
      </c>
      <c r="H122" s="76">
        <f t="shared" si="5"/>
        <v>0</v>
      </c>
      <c r="I122" s="76">
        <f t="shared" si="5"/>
        <v>0</v>
      </c>
      <c r="J122" s="76">
        <f t="shared" si="5"/>
        <v>615.458</v>
      </c>
    </row>
    <row r="123" spans="1:10" s="122" customFormat="1" ht="23.25" customHeight="1">
      <c r="A123" s="10" t="s">
        <v>100</v>
      </c>
      <c r="B123" s="48" t="s">
        <v>457</v>
      </c>
      <c r="C123" s="48" t="s">
        <v>471</v>
      </c>
      <c r="D123" s="48" t="s">
        <v>98</v>
      </c>
      <c r="E123" s="48" t="s">
        <v>279</v>
      </c>
      <c r="F123" s="76">
        <v>615.458</v>
      </c>
      <c r="G123" s="76">
        <f t="shared" si="5"/>
        <v>0</v>
      </c>
      <c r="H123" s="76">
        <f t="shared" si="5"/>
        <v>0</v>
      </c>
      <c r="I123" s="76">
        <f t="shared" si="5"/>
        <v>0</v>
      </c>
      <c r="J123" s="76">
        <f t="shared" si="5"/>
        <v>615.458</v>
      </c>
    </row>
    <row r="124" spans="1:10" s="122" customFormat="1" ht="49.5" customHeight="1">
      <c r="A124" s="9" t="s">
        <v>28</v>
      </c>
      <c r="B124" s="47" t="s">
        <v>457</v>
      </c>
      <c r="C124" s="47" t="s">
        <v>471</v>
      </c>
      <c r="D124" s="47" t="s">
        <v>98</v>
      </c>
      <c r="E124" s="47" t="s">
        <v>26</v>
      </c>
      <c r="F124" s="70">
        <v>615.458</v>
      </c>
      <c r="G124" s="70">
        <v>0</v>
      </c>
      <c r="H124" s="70">
        <v>0</v>
      </c>
      <c r="I124" s="70">
        <v>0</v>
      </c>
      <c r="J124" s="70">
        <f>F124+G124+H124+I124</f>
        <v>615.458</v>
      </c>
    </row>
    <row r="125" spans="1:10" ht="53.25" customHeight="1">
      <c r="A125" s="5" t="s">
        <v>144</v>
      </c>
      <c r="B125" s="88" t="s">
        <v>143</v>
      </c>
      <c r="C125" s="88" t="s">
        <v>242</v>
      </c>
      <c r="D125" s="88"/>
      <c r="E125" s="88" t="s">
        <v>242</v>
      </c>
      <c r="F125" s="74">
        <v>625231.695</v>
      </c>
      <c r="G125" s="74">
        <f>G140+G166+G153+G160+G192+G204+G126+G137</f>
        <v>255.8</v>
      </c>
      <c r="H125" s="74">
        <f>H140+H166+H153+H160+H192+H204+H126+H137</f>
        <v>0</v>
      </c>
      <c r="I125" s="74">
        <f>I140+I166+I153+I160+I192+I204+I126+I137</f>
        <v>2145.0280000000002</v>
      </c>
      <c r="J125" s="74">
        <f>J140+J166+J153+J160+J192+J204+J126+J137</f>
        <v>627632.5229999999</v>
      </c>
    </row>
    <row r="126" spans="1:10" ht="12.75" customHeight="1">
      <c r="A126" s="6" t="s">
        <v>54</v>
      </c>
      <c r="B126" s="46" t="s">
        <v>143</v>
      </c>
      <c r="C126" s="46" t="s">
        <v>192</v>
      </c>
      <c r="D126" s="46"/>
      <c r="E126" s="46"/>
      <c r="F126" s="77">
        <f>F127+F130</f>
        <v>2600</v>
      </c>
      <c r="G126" s="77">
        <f>G127+G130</f>
        <v>255.8</v>
      </c>
      <c r="H126" s="77">
        <f>H127+H130</f>
        <v>0</v>
      </c>
      <c r="I126" s="77">
        <f>I127+I130</f>
        <v>2145.0280000000002</v>
      </c>
      <c r="J126" s="77">
        <f>J127+J130</f>
        <v>5000.828</v>
      </c>
    </row>
    <row r="127" spans="1:10" ht="26.25" customHeight="1">
      <c r="A127" s="8" t="s">
        <v>614</v>
      </c>
      <c r="B127" s="48" t="s">
        <v>143</v>
      </c>
      <c r="C127" s="48" t="s">
        <v>192</v>
      </c>
      <c r="D127" s="48" t="s">
        <v>268</v>
      </c>
      <c r="E127" s="48" t="s">
        <v>279</v>
      </c>
      <c r="F127" s="76">
        <v>2600</v>
      </c>
      <c r="G127" s="76">
        <f>G128+G129</f>
        <v>200</v>
      </c>
      <c r="H127" s="76">
        <f>H128+H129</f>
        <v>0</v>
      </c>
      <c r="I127" s="76">
        <f>I128+I129</f>
        <v>0</v>
      </c>
      <c r="J127" s="76">
        <f>J128+J129</f>
        <v>2800</v>
      </c>
    </row>
    <row r="128" spans="1:10" ht="24" customHeight="1">
      <c r="A128" s="9" t="s">
        <v>27</v>
      </c>
      <c r="B128" s="47" t="s">
        <v>143</v>
      </c>
      <c r="C128" s="47" t="s">
        <v>192</v>
      </c>
      <c r="D128" s="47" t="s">
        <v>268</v>
      </c>
      <c r="E128" s="47" t="s">
        <v>30</v>
      </c>
      <c r="F128" s="70">
        <v>1000</v>
      </c>
      <c r="G128" s="70">
        <v>200</v>
      </c>
      <c r="H128" s="70">
        <v>0</v>
      </c>
      <c r="I128" s="70">
        <v>0</v>
      </c>
      <c r="J128" s="70">
        <f>F128+G128+H128+I128</f>
        <v>1200</v>
      </c>
    </row>
    <row r="129" spans="1:10" ht="24" customHeight="1">
      <c r="A129" s="9" t="s">
        <v>120</v>
      </c>
      <c r="B129" s="47" t="s">
        <v>143</v>
      </c>
      <c r="C129" s="47" t="s">
        <v>192</v>
      </c>
      <c r="D129" s="47" t="s">
        <v>268</v>
      </c>
      <c r="E129" s="47" t="s">
        <v>29</v>
      </c>
      <c r="F129" s="70">
        <v>1600</v>
      </c>
      <c r="G129" s="70">
        <v>0</v>
      </c>
      <c r="H129" s="70">
        <v>0</v>
      </c>
      <c r="I129" s="70">
        <v>0</v>
      </c>
      <c r="J129" s="70">
        <f>F129+G129+H129+I129</f>
        <v>1600</v>
      </c>
    </row>
    <row r="130" spans="1:10" s="18" customFormat="1" ht="15.75" customHeight="1">
      <c r="A130" s="8" t="s">
        <v>147</v>
      </c>
      <c r="B130" s="48" t="s">
        <v>143</v>
      </c>
      <c r="C130" s="48" t="s">
        <v>192</v>
      </c>
      <c r="D130" s="48" t="s">
        <v>95</v>
      </c>
      <c r="E130" s="48"/>
      <c r="F130" s="76">
        <f>F131+F133+F135</f>
        <v>0</v>
      </c>
      <c r="G130" s="76">
        <f>G131+G133+G135</f>
        <v>55.8</v>
      </c>
      <c r="H130" s="76">
        <f>H131+H133+H135</f>
        <v>0</v>
      </c>
      <c r="I130" s="76">
        <f>I131+I133+I135</f>
        <v>2145.0280000000002</v>
      </c>
      <c r="J130" s="76">
        <f>J131+J133+J135</f>
        <v>2200.8280000000004</v>
      </c>
    </row>
    <row r="131" spans="1:10" ht="130.5" customHeight="1">
      <c r="A131" s="35" t="s">
        <v>676</v>
      </c>
      <c r="B131" s="48" t="s">
        <v>143</v>
      </c>
      <c r="C131" s="48" t="s">
        <v>192</v>
      </c>
      <c r="D131" s="48" t="s">
        <v>677</v>
      </c>
      <c r="E131" s="48" t="s">
        <v>279</v>
      </c>
      <c r="F131" s="76">
        <f>F132</f>
        <v>0</v>
      </c>
      <c r="G131" s="76">
        <f>G132</f>
        <v>0</v>
      </c>
      <c r="H131" s="76">
        <f>H132</f>
        <v>0</v>
      </c>
      <c r="I131" s="76">
        <f>I132</f>
        <v>1000.828</v>
      </c>
      <c r="J131" s="76">
        <f>J132</f>
        <v>1000.828</v>
      </c>
    </row>
    <row r="132" spans="1:10" ht="24" customHeight="1">
      <c r="A132" s="9" t="s">
        <v>27</v>
      </c>
      <c r="B132" s="47" t="s">
        <v>143</v>
      </c>
      <c r="C132" s="47" t="s">
        <v>192</v>
      </c>
      <c r="D132" s="47" t="s">
        <v>677</v>
      </c>
      <c r="E132" s="47" t="s">
        <v>30</v>
      </c>
      <c r="F132" s="70">
        <v>0</v>
      </c>
      <c r="G132" s="70">
        <v>0</v>
      </c>
      <c r="H132" s="70">
        <v>0</v>
      </c>
      <c r="I132" s="70">
        <v>1000.828</v>
      </c>
      <c r="J132" s="70">
        <f>F132+G132+H132+I132</f>
        <v>1000.828</v>
      </c>
    </row>
    <row r="133" spans="1:10" ht="14.25" customHeight="1">
      <c r="A133" s="35" t="s">
        <v>855</v>
      </c>
      <c r="B133" s="48" t="s">
        <v>143</v>
      </c>
      <c r="C133" s="48" t="s">
        <v>192</v>
      </c>
      <c r="D133" s="48" t="s">
        <v>895</v>
      </c>
      <c r="E133" s="48" t="s">
        <v>279</v>
      </c>
      <c r="F133" s="76">
        <f>F134</f>
        <v>0</v>
      </c>
      <c r="G133" s="76">
        <f>G134</f>
        <v>0</v>
      </c>
      <c r="H133" s="76">
        <f>H134</f>
        <v>0</v>
      </c>
      <c r="I133" s="76">
        <f>I134</f>
        <v>1144.2</v>
      </c>
      <c r="J133" s="76">
        <f>J134</f>
        <v>1144.2</v>
      </c>
    </row>
    <row r="134" spans="1:10" ht="24" customHeight="1">
      <c r="A134" s="9" t="s">
        <v>27</v>
      </c>
      <c r="B134" s="47" t="s">
        <v>143</v>
      </c>
      <c r="C134" s="47" t="s">
        <v>192</v>
      </c>
      <c r="D134" s="47" t="s">
        <v>896</v>
      </c>
      <c r="E134" s="47" t="s">
        <v>30</v>
      </c>
      <c r="F134" s="70">
        <v>0</v>
      </c>
      <c r="G134" s="70">
        <v>0</v>
      </c>
      <c r="H134" s="70">
        <v>0</v>
      </c>
      <c r="I134" s="70">
        <v>1144.2</v>
      </c>
      <c r="J134" s="70">
        <f>F134+G134+H134+I134</f>
        <v>1144.2</v>
      </c>
    </row>
    <row r="135" spans="1:10" ht="12" customHeight="1">
      <c r="A135" s="35" t="s">
        <v>855</v>
      </c>
      <c r="B135" s="48" t="s">
        <v>143</v>
      </c>
      <c r="C135" s="48" t="s">
        <v>192</v>
      </c>
      <c r="D135" s="48" t="s">
        <v>897</v>
      </c>
      <c r="E135" s="48" t="s">
        <v>279</v>
      </c>
      <c r="F135" s="76">
        <f>F136</f>
        <v>0</v>
      </c>
      <c r="G135" s="76">
        <f>G136</f>
        <v>55.8</v>
      </c>
      <c r="H135" s="76">
        <f>H136</f>
        <v>0</v>
      </c>
      <c r="I135" s="76">
        <f>I136</f>
        <v>0</v>
      </c>
      <c r="J135" s="76">
        <f>J136</f>
        <v>55.8</v>
      </c>
    </row>
    <row r="136" spans="1:10" ht="24" customHeight="1">
      <c r="A136" s="9" t="s">
        <v>27</v>
      </c>
      <c r="B136" s="47" t="s">
        <v>143</v>
      </c>
      <c r="C136" s="47" t="s">
        <v>192</v>
      </c>
      <c r="D136" s="47" t="s">
        <v>897</v>
      </c>
      <c r="E136" s="47" t="s">
        <v>30</v>
      </c>
      <c r="F136" s="70">
        <v>0</v>
      </c>
      <c r="G136" s="70">
        <v>55.8</v>
      </c>
      <c r="H136" s="70">
        <v>0</v>
      </c>
      <c r="I136" s="70">
        <v>0</v>
      </c>
      <c r="J136" s="70">
        <f>F136+G136+H136+I136</f>
        <v>55.8</v>
      </c>
    </row>
    <row r="137" spans="1:10" s="25" customFormat="1" ht="15.75" customHeight="1">
      <c r="A137" s="6" t="s">
        <v>33</v>
      </c>
      <c r="B137" s="46" t="s">
        <v>143</v>
      </c>
      <c r="C137" s="46" t="s">
        <v>73</v>
      </c>
      <c r="D137" s="46"/>
      <c r="E137" s="46"/>
      <c r="F137" s="75">
        <v>605.7</v>
      </c>
      <c r="G137" s="75">
        <f aca="true" t="shared" si="6" ref="G137:J138">G138</f>
        <v>0</v>
      </c>
      <c r="H137" s="75">
        <f t="shared" si="6"/>
        <v>0</v>
      </c>
      <c r="I137" s="75">
        <f t="shared" si="6"/>
        <v>0</v>
      </c>
      <c r="J137" s="75">
        <f t="shared" si="6"/>
        <v>605.7</v>
      </c>
    </row>
    <row r="138" spans="1:10" s="25" customFormat="1" ht="51" customHeight="1">
      <c r="A138" s="8" t="s">
        <v>683</v>
      </c>
      <c r="B138" s="48" t="s">
        <v>143</v>
      </c>
      <c r="C138" s="48" t="s">
        <v>73</v>
      </c>
      <c r="D138" s="48" t="s">
        <v>684</v>
      </c>
      <c r="E138" s="48" t="s">
        <v>279</v>
      </c>
      <c r="F138" s="76">
        <v>605.7</v>
      </c>
      <c r="G138" s="76">
        <f t="shared" si="6"/>
        <v>0</v>
      </c>
      <c r="H138" s="76">
        <f t="shared" si="6"/>
        <v>0</v>
      </c>
      <c r="I138" s="76">
        <f t="shared" si="6"/>
        <v>0</v>
      </c>
      <c r="J138" s="76">
        <f t="shared" si="6"/>
        <v>605.7</v>
      </c>
    </row>
    <row r="139" spans="1:10" s="25" customFormat="1" ht="27.75" customHeight="1">
      <c r="A139" s="9" t="s">
        <v>27</v>
      </c>
      <c r="B139" s="47" t="s">
        <v>143</v>
      </c>
      <c r="C139" s="47" t="s">
        <v>73</v>
      </c>
      <c r="D139" s="47" t="s">
        <v>684</v>
      </c>
      <c r="E139" s="47" t="s">
        <v>30</v>
      </c>
      <c r="F139" s="70">
        <v>605.7</v>
      </c>
      <c r="G139" s="70">
        <v>0</v>
      </c>
      <c r="H139" s="70">
        <v>0</v>
      </c>
      <c r="I139" s="70">
        <v>0</v>
      </c>
      <c r="J139" s="70">
        <f>F139+G139+H139+I139</f>
        <v>605.7</v>
      </c>
    </row>
    <row r="140" spans="1:10" s="21" customFormat="1" ht="12.75">
      <c r="A140" s="6" t="s">
        <v>141</v>
      </c>
      <c r="B140" s="46" t="s">
        <v>143</v>
      </c>
      <c r="C140" s="46" t="s">
        <v>139</v>
      </c>
      <c r="D140" s="46"/>
      <c r="E140" s="46"/>
      <c r="F140" s="75">
        <v>108042.242</v>
      </c>
      <c r="G140" s="75">
        <f>G144+G141</f>
        <v>0</v>
      </c>
      <c r="H140" s="75">
        <f>H144+H141</f>
        <v>0</v>
      </c>
      <c r="I140" s="75">
        <f>I144+I141</f>
        <v>0</v>
      </c>
      <c r="J140" s="75">
        <f>J144+J141</f>
        <v>108042.242</v>
      </c>
    </row>
    <row r="141" spans="1:10" s="22" customFormat="1" ht="36.75" customHeight="1">
      <c r="A141" s="8" t="s">
        <v>535</v>
      </c>
      <c r="B141" s="48" t="s">
        <v>143</v>
      </c>
      <c r="C141" s="48" t="s">
        <v>139</v>
      </c>
      <c r="D141" s="48" t="s">
        <v>537</v>
      </c>
      <c r="E141" s="48" t="s">
        <v>279</v>
      </c>
      <c r="F141" s="76">
        <v>62966</v>
      </c>
      <c r="G141" s="76">
        <f aca="true" t="shared" si="7" ref="G141:J142">G142</f>
        <v>0</v>
      </c>
      <c r="H141" s="76">
        <f t="shared" si="7"/>
        <v>0</v>
      </c>
      <c r="I141" s="76">
        <f t="shared" si="7"/>
        <v>0</v>
      </c>
      <c r="J141" s="76">
        <f t="shared" si="7"/>
        <v>62966</v>
      </c>
    </row>
    <row r="142" spans="1:10" s="22" customFormat="1" ht="35.25" customHeight="1">
      <c r="A142" s="8" t="s">
        <v>463</v>
      </c>
      <c r="B142" s="48" t="s">
        <v>143</v>
      </c>
      <c r="C142" s="48" t="s">
        <v>139</v>
      </c>
      <c r="D142" s="48" t="s">
        <v>536</v>
      </c>
      <c r="E142" s="48" t="s">
        <v>279</v>
      </c>
      <c r="F142" s="76">
        <v>62966</v>
      </c>
      <c r="G142" s="76">
        <f t="shared" si="7"/>
        <v>0</v>
      </c>
      <c r="H142" s="76">
        <f t="shared" si="7"/>
        <v>0</v>
      </c>
      <c r="I142" s="76">
        <f t="shared" si="7"/>
        <v>0</v>
      </c>
      <c r="J142" s="76">
        <f t="shared" si="7"/>
        <v>62966</v>
      </c>
    </row>
    <row r="143" spans="1:10" s="21" customFormat="1" ht="24.75" customHeight="1">
      <c r="A143" s="9" t="s">
        <v>27</v>
      </c>
      <c r="B143" s="47" t="s">
        <v>143</v>
      </c>
      <c r="C143" s="47" t="s">
        <v>139</v>
      </c>
      <c r="D143" s="47" t="s">
        <v>536</v>
      </c>
      <c r="E143" s="47" t="s">
        <v>30</v>
      </c>
      <c r="F143" s="70">
        <v>62966</v>
      </c>
      <c r="G143" s="70">
        <v>0</v>
      </c>
      <c r="H143" s="70">
        <v>0</v>
      </c>
      <c r="I143" s="70">
        <v>0</v>
      </c>
      <c r="J143" s="70">
        <f>F143+G143+H143+I143</f>
        <v>62966</v>
      </c>
    </row>
    <row r="144" spans="1:10" s="22" customFormat="1" ht="12.75">
      <c r="A144" s="8" t="s">
        <v>119</v>
      </c>
      <c r="B144" s="48" t="s">
        <v>143</v>
      </c>
      <c r="C144" s="48" t="s">
        <v>139</v>
      </c>
      <c r="D144" s="48" t="s">
        <v>244</v>
      </c>
      <c r="E144" s="48" t="s">
        <v>279</v>
      </c>
      <c r="F144" s="76">
        <v>45076.242</v>
      </c>
      <c r="G144" s="76">
        <f aca="true" t="shared" si="8" ref="G144:J145">G145</f>
        <v>0</v>
      </c>
      <c r="H144" s="76">
        <f t="shared" si="8"/>
        <v>0</v>
      </c>
      <c r="I144" s="76">
        <f t="shared" si="8"/>
        <v>0</v>
      </c>
      <c r="J144" s="76">
        <f t="shared" si="8"/>
        <v>45076.242</v>
      </c>
    </row>
    <row r="145" spans="1:10" s="21" customFormat="1" ht="22.5">
      <c r="A145" s="8" t="s">
        <v>149</v>
      </c>
      <c r="B145" s="48" t="s">
        <v>143</v>
      </c>
      <c r="C145" s="48" t="s">
        <v>139</v>
      </c>
      <c r="D145" s="48" t="s">
        <v>245</v>
      </c>
      <c r="E145" s="48" t="s">
        <v>279</v>
      </c>
      <c r="F145" s="76">
        <v>45076.242</v>
      </c>
      <c r="G145" s="76">
        <f t="shared" si="8"/>
        <v>0</v>
      </c>
      <c r="H145" s="76">
        <f t="shared" si="8"/>
        <v>0</v>
      </c>
      <c r="I145" s="76">
        <f t="shared" si="8"/>
        <v>0</v>
      </c>
      <c r="J145" s="76">
        <f t="shared" si="8"/>
        <v>45076.242</v>
      </c>
    </row>
    <row r="146" spans="1:10" s="22" customFormat="1" ht="23.25" customHeight="1">
      <c r="A146" s="8" t="s">
        <v>488</v>
      </c>
      <c r="B146" s="48" t="s">
        <v>143</v>
      </c>
      <c r="C146" s="48" t="s">
        <v>139</v>
      </c>
      <c r="D146" s="48" t="s">
        <v>246</v>
      </c>
      <c r="E146" s="48" t="s">
        <v>279</v>
      </c>
      <c r="F146" s="76">
        <v>45076.242</v>
      </c>
      <c r="G146" s="76">
        <f>G147+G150</f>
        <v>0</v>
      </c>
      <c r="H146" s="76">
        <f>H147+H150</f>
        <v>0</v>
      </c>
      <c r="I146" s="76">
        <f>I147+I150</f>
        <v>0</v>
      </c>
      <c r="J146" s="76">
        <f>J147+J150</f>
        <v>45076.242</v>
      </c>
    </row>
    <row r="147" spans="1:10" s="20" customFormat="1" ht="38.25" customHeight="1">
      <c r="A147" s="8" t="s">
        <v>562</v>
      </c>
      <c r="B147" s="48" t="s">
        <v>143</v>
      </c>
      <c r="C147" s="48" t="s">
        <v>139</v>
      </c>
      <c r="D147" s="48" t="s">
        <v>560</v>
      </c>
      <c r="E147" s="48" t="s">
        <v>279</v>
      </c>
      <c r="F147" s="96">
        <v>8996.719000000001</v>
      </c>
      <c r="G147" s="96">
        <f>G148+G149</f>
        <v>0</v>
      </c>
      <c r="H147" s="96">
        <f>H148+H149</f>
        <v>0</v>
      </c>
      <c r="I147" s="96">
        <f>I148+I149</f>
        <v>0</v>
      </c>
      <c r="J147" s="96">
        <f>J148+J149</f>
        <v>8996.719000000001</v>
      </c>
    </row>
    <row r="148" spans="1:10" s="20" customFormat="1" ht="24" customHeight="1">
      <c r="A148" s="9" t="s">
        <v>27</v>
      </c>
      <c r="B148" s="47" t="s">
        <v>143</v>
      </c>
      <c r="C148" s="47" t="s">
        <v>139</v>
      </c>
      <c r="D148" s="47" t="s">
        <v>560</v>
      </c>
      <c r="E148" s="47" t="s">
        <v>30</v>
      </c>
      <c r="F148" s="82">
        <v>944.3000000000002</v>
      </c>
      <c r="G148" s="82">
        <v>0</v>
      </c>
      <c r="H148" s="82">
        <v>0</v>
      </c>
      <c r="I148" s="82">
        <v>0</v>
      </c>
      <c r="J148" s="82">
        <f>F148+G148+H148+I148</f>
        <v>944.3000000000002</v>
      </c>
    </row>
    <row r="149" spans="1:10" s="20" customFormat="1" ht="24" customHeight="1">
      <c r="A149" s="9" t="s">
        <v>57</v>
      </c>
      <c r="B149" s="47" t="s">
        <v>143</v>
      </c>
      <c r="C149" s="47" t="s">
        <v>139</v>
      </c>
      <c r="D149" s="47" t="s">
        <v>560</v>
      </c>
      <c r="E149" s="47" t="s">
        <v>56</v>
      </c>
      <c r="F149" s="82">
        <v>8052.419</v>
      </c>
      <c r="G149" s="82">
        <v>0</v>
      </c>
      <c r="H149" s="82">
        <v>0</v>
      </c>
      <c r="I149" s="82">
        <v>0</v>
      </c>
      <c r="J149" s="82">
        <f>F149+G149+H149+I149</f>
        <v>8052.419</v>
      </c>
    </row>
    <row r="150" spans="1:10" s="20" customFormat="1" ht="46.5" customHeight="1">
      <c r="A150" s="8" t="s">
        <v>563</v>
      </c>
      <c r="B150" s="48" t="s">
        <v>143</v>
      </c>
      <c r="C150" s="48" t="s">
        <v>139</v>
      </c>
      <c r="D150" s="48" t="s">
        <v>561</v>
      </c>
      <c r="E150" s="48" t="s">
        <v>279</v>
      </c>
      <c r="F150" s="96">
        <v>36079.523</v>
      </c>
      <c r="G150" s="96">
        <f>G151+G152</f>
        <v>0</v>
      </c>
      <c r="H150" s="96">
        <f>H151+H152</f>
        <v>0</v>
      </c>
      <c r="I150" s="96">
        <f>I151+I152</f>
        <v>0</v>
      </c>
      <c r="J150" s="96">
        <f>J151+J152</f>
        <v>36079.523</v>
      </c>
    </row>
    <row r="151" spans="1:10" s="20" customFormat="1" ht="24" customHeight="1">
      <c r="A151" s="9" t="s">
        <v>27</v>
      </c>
      <c r="B151" s="47" t="s">
        <v>143</v>
      </c>
      <c r="C151" s="47" t="s">
        <v>139</v>
      </c>
      <c r="D151" s="47" t="s">
        <v>561</v>
      </c>
      <c r="E151" s="47" t="s">
        <v>30</v>
      </c>
      <c r="F151" s="82">
        <v>9079.522999999997</v>
      </c>
      <c r="G151" s="82">
        <v>0</v>
      </c>
      <c r="H151" s="82">
        <v>0</v>
      </c>
      <c r="I151" s="82">
        <v>0</v>
      </c>
      <c r="J151" s="82">
        <f>F151+G151+H151+I151</f>
        <v>9079.522999999997</v>
      </c>
    </row>
    <row r="152" spans="1:10" s="20" customFormat="1" ht="24" customHeight="1">
      <c r="A152" s="9" t="s">
        <v>120</v>
      </c>
      <c r="B152" s="47" t="s">
        <v>143</v>
      </c>
      <c r="C152" s="47" t="s">
        <v>139</v>
      </c>
      <c r="D152" s="47" t="s">
        <v>561</v>
      </c>
      <c r="E152" s="47" t="s">
        <v>29</v>
      </c>
      <c r="F152" s="82">
        <v>27000</v>
      </c>
      <c r="G152" s="82">
        <v>0</v>
      </c>
      <c r="H152" s="82">
        <v>0</v>
      </c>
      <c r="I152" s="82">
        <v>0</v>
      </c>
      <c r="J152" s="82">
        <f>F152+G152+H152+I152</f>
        <v>27000</v>
      </c>
    </row>
    <row r="153" spans="1:10" s="20" customFormat="1" ht="10.5" customHeight="1">
      <c r="A153" s="6" t="s">
        <v>364</v>
      </c>
      <c r="B153" s="46" t="s">
        <v>143</v>
      </c>
      <c r="C153" s="46" t="s">
        <v>363</v>
      </c>
      <c r="D153" s="47"/>
      <c r="E153" s="47"/>
      <c r="F153" s="75">
        <v>20766.034</v>
      </c>
      <c r="G153" s="75">
        <f>G157+G154</f>
        <v>0</v>
      </c>
      <c r="H153" s="75">
        <f>H157+H154</f>
        <v>0</v>
      </c>
      <c r="I153" s="75">
        <f>I157+I154</f>
        <v>0</v>
      </c>
      <c r="J153" s="75">
        <f>J157+J154</f>
        <v>20766.034</v>
      </c>
    </row>
    <row r="154" spans="1:10" s="22" customFormat="1" ht="23.25" customHeight="1">
      <c r="A154" s="8" t="s">
        <v>699</v>
      </c>
      <c r="B154" s="48" t="s">
        <v>143</v>
      </c>
      <c r="C154" s="48" t="s">
        <v>363</v>
      </c>
      <c r="D154" s="48" t="s">
        <v>697</v>
      </c>
      <c r="E154" s="48" t="s">
        <v>279</v>
      </c>
      <c r="F154" s="76">
        <v>20000</v>
      </c>
      <c r="G154" s="76">
        <f aca="true" t="shared" si="9" ref="G154:J155">G155</f>
        <v>0</v>
      </c>
      <c r="H154" s="76">
        <f t="shared" si="9"/>
        <v>0</v>
      </c>
      <c r="I154" s="76">
        <f t="shared" si="9"/>
        <v>0</v>
      </c>
      <c r="J154" s="76">
        <f t="shared" si="9"/>
        <v>20000</v>
      </c>
    </row>
    <row r="155" spans="1:10" s="20" customFormat="1" ht="45.75" customHeight="1">
      <c r="A155" s="9" t="s">
        <v>700</v>
      </c>
      <c r="B155" s="48" t="s">
        <v>143</v>
      </c>
      <c r="C155" s="48" t="s">
        <v>363</v>
      </c>
      <c r="D155" s="48" t="s">
        <v>698</v>
      </c>
      <c r="E155" s="48" t="s">
        <v>279</v>
      </c>
      <c r="F155" s="76">
        <v>20000</v>
      </c>
      <c r="G155" s="76">
        <f t="shared" si="9"/>
        <v>0</v>
      </c>
      <c r="H155" s="76">
        <f t="shared" si="9"/>
        <v>0</v>
      </c>
      <c r="I155" s="76">
        <f t="shared" si="9"/>
        <v>0</v>
      </c>
      <c r="J155" s="76">
        <f t="shared" si="9"/>
        <v>20000</v>
      </c>
    </row>
    <row r="156" spans="1:10" s="20" customFormat="1" ht="23.25" customHeight="1">
      <c r="A156" s="9" t="s">
        <v>27</v>
      </c>
      <c r="B156" s="47" t="s">
        <v>143</v>
      </c>
      <c r="C156" s="47" t="s">
        <v>363</v>
      </c>
      <c r="D156" s="47" t="s">
        <v>698</v>
      </c>
      <c r="E156" s="47" t="s">
        <v>30</v>
      </c>
      <c r="F156" s="70">
        <v>20000</v>
      </c>
      <c r="G156" s="70">
        <v>0</v>
      </c>
      <c r="H156" s="70">
        <v>0</v>
      </c>
      <c r="I156" s="70">
        <v>0</v>
      </c>
      <c r="J156" s="70">
        <f>F156+G156+H156+I156</f>
        <v>20000</v>
      </c>
    </row>
    <row r="157" spans="1:10" s="20" customFormat="1" ht="23.25" customHeight="1">
      <c r="A157" s="8" t="s">
        <v>670</v>
      </c>
      <c r="B157" s="48" t="s">
        <v>143</v>
      </c>
      <c r="C157" s="48" t="s">
        <v>363</v>
      </c>
      <c r="D157" s="48" t="s">
        <v>669</v>
      </c>
      <c r="E157" s="48" t="s">
        <v>279</v>
      </c>
      <c r="F157" s="76">
        <v>766.034</v>
      </c>
      <c r="G157" s="76">
        <f>G158+G159</f>
        <v>0</v>
      </c>
      <c r="H157" s="76">
        <f>H158+H159</f>
        <v>0</v>
      </c>
      <c r="I157" s="76">
        <f>I158+I159</f>
        <v>0</v>
      </c>
      <c r="J157" s="76">
        <f>J158+J159</f>
        <v>766.034</v>
      </c>
    </row>
    <row r="158" spans="1:10" s="20" customFormat="1" ht="23.25" customHeight="1">
      <c r="A158" s="9" t="s">
        <v>27</v>
      </c>
      <c r="B158" s="47" t="s">
        <v>143</v>
      </c>
      <c r="C158" s="47" t="s">
        <v>363</v>
      </c>
      <c r="D158" s="47" t="s">
        <v>669</v>
      </c>
      <c r="E158" s="47" t="s">
        <v>30</v>
      </c>
      <c r="F158" s="70">
        <v>8.497</v>
      </c>
      <c r="G158" s="70">
        <v>0</v>
      </c>
      <c r="H158" s="70">
        <v>0</v>
      </c>
      <c r="I158" s="70">
        <v>0</v>
      </c>
      <c r="J158" s="70">
        <f>F158+G158+H158+I158</f>
        <v>8.497</v>
      </c>
    </row>
    <row r="159" spans="1:10" s="20" customFormat="1" ht="23.25" customHeight="1">
      <c r="A159" s="9" t="s">
        <v>320</v>
      </c>
      <c r="B159" s="47" t="s">
        <v>143</v>
      </c>
      <c r="C159" s="47" t="s">
        <v>363</v>
      </c>
      <c r="D159" s="47" t="s">
        <v>669</v>
      </c>
      <c r="E159" s="47" t="s">
        <v>56</v>
      </c>
      <c r="F159" s="70">
        <v>757.537</v>
      </c>
      <c r="G159" s="70">
        <v>0</v>
      </c>
      <c r="H159" s="70">
        <v>0</v>
      </c>
      <c r="I159" s="70">
        <v>0</v>
      </c>
      <c r="J159" s="70">
        <f>F159+G159+H159+I159</f>
        <v>757.537</v>
      </c>
    </row>
    <row r="160" spans="1:10" s="29" customFormat="1" ht="14.25" customHeight="1">
      <c r="A160" s="6" t="s">
        <v>215</v>
      </c>
      <c r="B160" s="46" t="s">
        <v>143</v>
      </c>
      <c r="C160" s="46" t="s">
        <v>58</v>
      </c>
      <c r="D160" s="46"/>
      <c r="E160" s="46"/>
      <c r="F160" s="75">
        <v>9091.526</v>
      </c>
      <c r="G160" s="75">
        <f>G161+G164</f>
        <v>0</v>
      </c>
      <c r="H160" s="75">
        <f>H161+H164</f>
        <v>0</v>
      </c>
      <c r="I160" s="75">
        <f>I161+I164</f>
        <v>0</v>
      </c>
      <c r="J160" s="75">
        <f>J161+J164</f>
        <v>9091.526</v>
      </c>
    </row>
    <row r="161" spans="1:10" s="22" customFormat="1" ht="35.25" customHeight="1">
      <c r="A161" s="8" t="s">
        <v>386</v>
      </c>
      <c r="B161" s="48" t="s">
        <v>143</v>
      </c>
      <c r="C161" s="48" t="s">
        <v>58</v>
      </c>
      <c r="D161" s="48" t="s">
        <v>387</v>
      </c>
      <c r="E161" s="48" t="s">
        <v>279</v>
      </c>
      <c r="F161" s="76">
        <v>8446.526</v>
      </c>
      <c r="G161" s="76">
        <f aca="true" t="shared" si="10" ref="G161:J162">G162</f>
        <v>0</v>
      </c>
      <c r="H161" s="76">
        <f t="shared" si="10"/>
        <v>0</v>
      </c>
      <c r="I161" s="76">
        <f t="shared" si="10"/>
        <v>0</v>
      </c>
      <c r="J161" s="76">
        <f t="shared" si="10"/>
        <v>8446.526</v>
      </c>
    </row>
    <row r="162" spans="1:10" s="22" customFormat="1" ht="24" customHeight="1">
      <c r="A162" s="8" t="s">
        <v>385</v>
      </c>
      <c r="B162" s="48" t="s">
        <v>143</v>
      </c>
      <c r="C162" s="48" t="s">
        <v>58</v>
      </c>
      <c r="D162" s="48" t="s">
        <v>406</v>
      </c>
      <c r="E162" s="48" t="s">
        <v>279</v>
      </c>
      <c r="F162" s="76">
        <v>8446.526</v>
      </c>
      <c r="G162" s="76">
        <f t="shared" si="10"/>
        <v>0</v>
      </c>
      <c r="H162" s="76">
        <f t="shared" si="10"/>
        <v>0</v>
      </c>
      <c r="I162" s="76">
        <f t="shared" si="10"/>
        <v>0</v>
      </c>
      <c r="J162" s="76">
        <f t="shared" si="10"/>
        <v>8446.526</v>
      </c>
    </row>
    <row r="163" spans="1:10" s="22" customFormat="1" ht="24" customHeight="1">
      <c r="A163" s="9" t="s">
        <v>27</v>
      </c>
      <c r="B163" s="47" t="s">
        <v>143</v>
      </c>
      <c r="C163" s="47" t="s">
        <v>58</v>
      </c>
      <c r="D163" s="47" t="s">
        <v>406</v>
      </c>
      <c r="E163" s="47" t="s">
        <v>30</v>
      </c>
      <c r="F163" s="70">
        <v>8446.526</v>
      </c>
      <c r="G163" s="70">
        <v>0</v>
      </c>
      <c r="H163" s="70">
        <v>0</v>
      </c>
      <c r="I163" s="70">
        <v>0</v>
      </c>
      <c r="J163" s="70">
        <f>F163+G163+H163+I163</f>
        <v>8446.526</v>
      </c>
    </row>
    <row r="164" spans="1:10" s="22" customFormat="1" ht="25.5" customHeight="1">
      <c r="A164" s="8" t="s">
        <v>512</v>
      </c>
      <c r="B164" s="48" t="s">
        <v>143</v>
      </c>
      <c r="C164" s="48" t="s">
        <v>58</v>
      </c>
      <c r="D164" s="48" t="s">
        <v>513</v>
      </c>
      <c r="E164" s="48" t="s">
        <v>279</v>
      </c>
      <c r="F164" s="76">
        <v>645</v>
      </c>
      <c r="G164" s="76">
        <f>G165</f>
        <v>0</v>
      </c>
      <c r="H164" s="76">
        <f>H165</f>
        <v>0</v>
      </c>
      <c r="I164" s="76">
        <f>I165</f>
        <v>0</v>
      </c>
      <c r="J164" s="76">
        <f>J165</f>
        <v>645</v>
      </c>
    </row>
    <row r="165" spans="1:10" s="22" customFormat="1" ht="24" customHeight="1">
      <c r="A165" s="9" t="s">
        <v>27</v>
      </c>
      <c r="B165" s="47" t="s">
        <v>143</v>
      </c>
      <c r="C165" s="47" t="s">
        <v>58</v>
      </c>
      <c r="D165" s="47" t="s">
        <v>513</v>
      </c>
      <c r="E165" s="47" t="s">
        <v>30</v>
      </c>
      <c r="F165" s="70">
        <v>645</v>
      </c>
      <c r="G165" s="70">
        <v>0</v>
      </c>
      <c r="H165" s="70">
        <v>0</v>
      </c>
      <c r="I165" s="70">
        <v>0</v>
      </c>
      <c r="J165" s="70">
        <f>F165+G165+H165+I165</f>
        <v>645</v>
      </c>
    </row>
    <row r="166" spans="1:10" s="24" customFormat="1" ht="21.75" customHeight="1">
      <c r="A166" s="6" t="s">
        <v>142</v>
      </c>
      <c r="B166" s="46" t="s">
        <v>143</v>
      </c>
      <c r="C166" s="46" t="s">
        <v>140</v>
      </c>
      <c r="D166" s="47"/>
      <c r="E166" s="47"/>
      <c r="F166" s="75">
        <v>79355.26699999999</v>
      </c>
      <c r="G166" s="75">
        <f>G170+G180+G167</f>
        <v>0</v>
      </c>
      <c r="H166" s="75">
        <f>H170+H180+H167</f>
        <v>0</v>
      </c>
      <c r="I166" s="75">
        <f>I170+I180+I167</f>
        <v>0</v>
      </c>
      <c r="J166" s="75">
        <f>J170+J180+J167</f>
        <v>79355.26699999999</v>
      </c>
    </row>
    <row r="167" spans="1:10" s="24" customFormat="1" ht="46.5" customHeight="1">
      <c r="A167" s="8" t="s">
        <v>361</v>
      </c>
      <c r="B167" s="48" t="s">
        <v>143</v>
      </c>
      <c r="C167" s="48" t="s">
        <v>140</v>
      </c>
      <c r="D167" s="48" t="s">
        <v>362</v>
      </c>
      <c r="E167" s="48" t="s">
        <v>279</v>
      </c>
      <c r="F167" s="76">
        <v>43000</v>
      </c>
      <c r="G167" s="76">
        <f aca="true" t="shared" si="11" ref="G167:J168">G168</f>
        <v>0</v>
      </c>
      <c r="H167" s="76">
        <f t="shared" si="11"/>
        <v>0</v>
      </c>
      <c r="I167" s="76">
        <f t="shared" si="11"/>
        <v>0</v>
      </c>
      <c r="J167" s="76">
        <f t="shared" si="11"/>
        <v>43000</v>
      </c>
    </row>
    <row r="168" spans="1:10" s="24" customFormat="1" ht="13.5" customHeight="1">
      <c r="A168" s="8" t="s">
        <v>409</v>
      </c>
      <c r="B168" s="48" t="s">
        <v>143</v>
      </c>
      <c r="C168" s="48" t="s">
        <v>140</v>
      </c>
      <c r="D168" s="48" t="s">
        <v>408</v>
      </c>
      <c r="E168" s="48" t="s">
        <v>279</v>
      </c>
      <c r="F168" s="76">
        <v>43000</v>
      </c>
      <c r="G168" s="76">
        <f t="shared" si="11"/>
        <v>0</v>
      </c>
      <c r="H168" s="76">
        <f t="shared" si="11"/>
        <v>0</v>
      </c>
      <c r="I168" s="76">
        <f t="shared" si="11"/>
        <v>0</v>
      </c>
      <c r="J168" s="76">
        <f t="shared" si="11"/>
        <v>43000</v>
      </c>
    </row>
    <row r="169" spans="1:10" s="24" customFormat="1" ht="23.25" customHeight="1">
      <c r="A169" s="9" t="s">
        <v>320</v>
      </c>
      <c r="B169" s="47" t="s">
        <v>143</v>
      </c>
      <c r="C169" s="47" t="s">
        <v>140</v>
      </c>
      <c r="D169" s="47" t="s">
        <v>408</v>
      </c>
      <c r="E169" s="47" t="s">
        <v>56</v>
      </c>
      <c r="F169" s="70">
        <v>43000</v>
      </c>
      <c r="G169" s="70">
        <v>0</v>
      </c>
      <c r="H169" s="70">
        <v>0</v>
      </c>
      <c r="I169" s="70">
        <v>0</v>
      </c>
      <c r="J169" s="70">
        <f>F169+G169+H169+I169</f>
        <v>43000</v>
      </c>
    </row>
    <row r="170" spans="1:10" s="24" customFormat="1" ht="12.75">
      <c r="A170" s="8" t="s">
        <v>119</v>
      </c>
      <c r="B170" s="48" t="s">
        <v>143</v>
      </c>
      <c r="C170" s="48" t="s">
        <v>140</v>
      </c>
      <c r="D170" s="48" t="s">
        <v>244</v>
      </c>
      <c r="E170" s="48" t="s">
        <v>279</v>
      </c>
      <c r="F170" s="76">
        <v>21412.706</v>
      </c>
      <c r="G170" s="76">
        <f>G171+G178</f>
        <v>0</v>
      </c>
      <c r="H170" s="76">
        <f>H171+H178</f>
        <v>0</v>
      </c>
      <c r="I170" s="76">
        <f>I171+I178</f>
        <v>0</v>
      </c>
      <c r="J170" s="76">
        <f>J171+J178</f>
        <v>21412.706</v>
      </c>
    </row>
    <row r="171" spans="1:10" s="24" customFormat="1" ht="22.5">
      <c r="A171" s="8" t="s">
        <v>489</v>
      </c>
      <c r="B171" s="48" t="s">
        <v>143</v>
      </c>
      <c r="C171" s="48" t="s">
        <v>140</v>
      </c>
      <c r="D171" s="48" t="s">
        <v>248</v>
      </c>
      <c r="E171" s="48" t="s">
        <v>279</v>
      </c>
      <c r="F171" s="76">
        <v>20812.706</v>
      </c>
      <c r="G171" s="76">
        <f>G172+G175</f>
        <v>0</v>
      </c>
      <c r="H171" s="76">
        <f>H172+H175</f>
        <v>0</v>
      </c>
      <c r="I171" s="76">
        <f>I172+I175</f>
        <v>0</v>
      </c>
      <c r="J171" s="76">
        <f>J172+J175</f>
        <v>20812.706</v>
      </c>
    </row>
    <row r="172" spans="1:10" s="24" customFormat="1" ht="22.5">
      <c r="A172" s="8" t="s">
        <v>249</v>
      </c>
      <c r="B172" s="48" t="s">
        <v>143</v>
      </c>
      <c r="C172" s="48" t="s">
        <v>140</v>
      </c>
      <c r="D172" s="48" t="s">
        <v>250</v>
      </c>
      <c r="E172" s="48" t="s">
        <v>279</v>
      </c>
      <c r="F172" s="76">
        <v>11613.300000000001</v>
      </c>
      <c r="G172" s="76">
        <f>G173+G174</f>
        <v>0</v>
      </c>
      <c r="H172" s="76">
        <f>H173+H174</f>
        <v>0</v>
      </c>
      <c r="I172" s="76">
        <f>I173+I174</f>
        <v>0</v>
      </c>
      <c r="J172" s="76">
        <f>J173+J174</f>
        <v>11613.300000000001</v>
      </c>
    </row>
    <row r="173" spans="1:10" s="24" customFormat="1" ht="24" customHeight="1">
      <c r="A173" s="9" t="s">
        <v>27</v>
      </c>
      <c r="B173" s="47" t="s">
        <v>143</v>
      </c>
      <c r="C173" s="47" t="s">
        <v>140</v>
      </c>
      <c r="D173" s="47" t="s">
        <v>250</v>
      </c>
      <c r="E173" s="47" t="s">
        <v>30</v>
      </c>
      <c r="F173" s="70">
        <v>2407.731000000001</v>
      </c>
      <c r="G173" s="70">
        <v>0</v>
      </c>
      <c r="H173" s="70">
        <v>0</v>
      </c>
      <c r="I173" s="70">
        <v>0</v>
      </c>
      <c r="J173" s="70">
        <f>F173+G173+H173+I173</f>
        <v>2407.731000000001</v>
      </c>
    </row>
    <row r="174" spans="1:10" s="24" customFormat="1" ht="24" customHeight="1">
      <c r="A174" s="9" t="s">
        <v>320</v>
      </c>
      <c r="B174" s="47" t="s">
        <v>143</v>
      </c>
      <c r="C174" s="47" t="s">
        <v>140</v>
      </c>
      <c r="D174" s="47" t="s">
        <v>250</v>
      </c>
      <c r="E174" s="47" t="s">
        <v>56</v>
      </c>
      <c r="F174" s="70">
        <v>9205.569</v>
      </c>
      <c r="G174" s="70">
        <v>0</v>
      </c>
      <c r="H174" s="70">
        <v>0</v>
      </c>
      <c r="I174" s="70">
        <v>0</v>
      </c>
      <c r="J174" s="70">
        <f>F174+G174+H174+I174</f>
        <v>9205.569</v>
      </c>
    </row>
    <row r="175" spans="1:10" s="24" customFormat="1" ht="22.5">
      <c r="A175" s="8" t="s">
        <v>301</v>
      </c>
      <c r="B175" s="48" t="s">
        <v>143</v>
      </c>
      <c r="C175" s="48" t="s">
        <v>140</v>
      </c>
      <c r="D175" s="48" t="s">
        <v>251</v>
      </c>
      <c r="E175" s="48" t="s">
        <v>279</v>
      </c>
      <c r="F175" s="76">
        <v>9199.405999999999</v>
      </c>
      <c r="G175" s="76">
        <f>G176+G177</f>
        <v>0</v>
      </c>
      <c r="H175" s="76">
        <f>H176+H177</f>
        <v>0</v>
      </c>
      <c r="I175" s="76">
        <f>I176+I177</f>
        <v>0</v>
      </c>
      <c r="J175" s="76">
        <f>J176+J177</f>
        <v>9199.405999999999</v>
      </c>
    </row>
    <row r="176" spans="1:10" s="24" customFormat="1" ht="24" customHeight="1">
      <c r="A176" s="9" t="s">
        <v>27</v>
      </c>
      <c r="B176" s="47" t="s">
        <v>143</v>
      </c>
      <c r="C176" s="47" t="s">
        <v>140</v>
      </c>
      <c r="D176" s="47" t="s">
        <v>251</v>
      </c>
      <c r="E176" s="47" t="s">
        <v>30</v>
      </c>
      <c r="F176" s="70">
        <v>5249.397</v>
      </c>
      <c r="G176" s="70">
        <v>0</v>
      </c>
      <c r="H176" s="70">
        <v>0</v>
      </c>
      <c r="I176" s="70">
        <v>0</v>
      </c>
      <c r="J176" s="70">
        <f>F176+G176+H176+I176</f>
        <v>5249.397</v>
      </c>
    </row>
    <row r="177" spans="1:10" s="24" customFormat="1" ht="24" customHeight="1">
      <c r="A177" s="9" t="s">
        <v>320</v>
      </c>
      <c r="B177" s="47" t="s">
        <v>143</v>
      </c>
      <c r="C177" s="47" t="s">
        <v>140</v>
      </c>
      <c r="D177" s="47" t="s">
        <v>251</v>
      </c>
      <c r="E177" s="47" t="s">
        <v>56</v>
      </c>
      <c r="F177" s="70">
        <v>3950.009</v>
      </c>
      <c r="G177" s="70">
        <v>0</v>
      </c>
      <c r="H177" s="70">
        <v>0</v>
      </c>
      <c r="I177" s="70">
        <v>0</v>
      </c>
      <c r="J177" s="70">
        <f>F177+G177+H177+I177</f>
        <v>3950.009</v>
      </c>
    </row>
    <row r="178" spans="1:10" s="24" customFormat="1" ht="33.75" customHeight="1">
      <c r="A178" s="8" t="s">
        <v>656</v>
      </c>
      <c r="B178" s="48" t="s">
        <v>143</v>
      </c>
      <c r="C178" s="48" t="s">
        <v>140</v>
      </c>
      <c r="D178" s="48" t="s">
        <v>252</v>
      </c>
      <c r="E178" s="48" t="s">
        <v>279</v>
      </c>
      <c r="F178" s="76">
        <v>600</v>
      </c>
      <c r="G178" s="76">
        <f>G179</f>
        <v>0</v>
      </c>
      <c r="H178" s="76">
        <f>H179</f>
        <v>0</v>
      </c>
      <c r="I178" s="76">
        <f>I179</f>
        <v>0</v>
      </c>
      <c r="J178" s="76">
        <f>J179</f>
        <v>600</v>
      </c>
    </row>
    <row r="179" spans="1:10" s="24" customFormat="1" ht="24" customHeight="1">
      <c r="A179" s="9" t="s">
        <v>27</v>
      </c>
      <c r="B179" s="47" t="s">
        <v>143</v>
      </c>
      <c r="C179" s="47" t="s">
        <v>140</v>
      </c>
      <c r="D179" s="47" t="s">
        <v>252</v>
      </c>
      <c r="E179" s="47" t="s">
        <v>30</v>
      </c>
      <c r="F179" s="70">
        <v>600</v>
      </c>
      <c r="G179" s="70">
        <v>0</v>
      </c>
      <c r="H179" s="70">
        <v>0</v>
      </c>
      <c r="I179" s="70">
        <v>0</v>
      </c>
      <c r="J179" s="70">
        <f>F179+G179+H179+I179</f>
        <v>600</v>
      </c>
    </row>
    <row r="180" spans="1:10" s="20" customFormat="1" ht="12.75">
      <c r="A180" s="8" t="s">
        <v>147</v>
      </c>
      <c r="B180" s="48" t="s">
        <v>143</v>
      </c>
      <c r="C180" s="48" t="s">
        <v>140</v>
      </c>
      <c r="D180" s="48" t="s">
        <v>95</v>
      </c>
      <c r="E180" s="48" t="s">
        <v>279</v>
      </c>
      <c r="F180" s="76">
        <v>14942.561000000002</v>
      </c>
      <c r="G180" s="76">
        <f>G184+G181+G190</f>
        <v>0</v>
      </c>
      <c r="H180" s="76">
        <f>H184+H181+H190</f>
        <v>0</v>
      </c>
      <c r="I180" s="76">
        <f>I184+I181+I190</f>
        <v>0</v>
      </c>
      <c r="J180" s="76">
        <f>J184+J181+J190</f>
        <v>14942.561000000002</v>
      </c>
    </row>
    <row r="181" spans="1:10" s="20" customFormat="1" ht="33.75">
      <c r="A181" s="8" t="s">
        <v>297</v>
      </c>
      <c r="B181" s="48" t="s">
        <v>143</v>
      </c>
      <c r="C181" s="48" t="s">
        <v>140</v>
      </c>
      <c r="D181" s="48" t="s">
        <v>411</v>
      </c>
      <c r="E181" s="48" t="s">
        <v>279</v>
      </c>
      <c r="F181" s="76">
        <v>62.6</v>
      </c>
      <c r="G181" s="76">
        <f>G182+G183</f>
        <v>0</v>
      </c>
      <c r="H181" s="76">
        <f>H182+H183</f>
        <v>0</v>
      </c>
      <c r="I181" s="76">
        <f>I182+I183</f>
        <v>0</v>
      </c>
      <c r="J181" s="76">
        <f>J182+J183</f>
        <v>62.6</v>
      </c>
    </row>
    <row r="182" spans="1:10" s="20" customFormat="1" ht="45">
      <c r="A182" s="9" t="s">
        <v>28</v>
      </c>
      <c r="B182" s="47" t="s">
        <v>143</v>
      </c>
      <c r="C182" s="47" t="s">
        <v>140</v>
      </c>
      <c r="D182" s="47" t="s">
        <v>411</v>
      </c>
      <c r="E182" s="47" t="s">
        <v>26</v>
      </c>
      <c r="F182" s="70">
        <v>56</v>
      </c>
      <c r="G182" s="70">
        <v>0</v>
      </c>
      <c r="H182" s="70">
        <v>0</v>
      </c>
      <c r="I182" s="70">
        <v>0</v>
      </c>
      <c r="J182" s="70">
        <f>F182+G182+H182+I182</f>
        <v>56</v>
      </c>
    </row>
    <row r="183" spans="1:10" s="20" customFormat="1" ht="25.5" customHeight="1">
      <c r="A183" s="9" t="s">
        <v>27</v>
      </c>
      <c r="B183" s="47" t="s">
        <v>143</v>
      </c>
      <c r="C183" s="47" t="s">
        <v>140</v>
      </c>
      <c r="D183" s="47" t="s">
        <v>411</v>
      </c>
      <c r="E183" s="47" t="s">
        <v>30</v>
      </c>
      <c r="F183" s="70">
        <v>6.6</v>
      </c>
      <c r="G183" s="70">
        <v>0</v>
      </c>
      <c r="H183" s="70">
        <v>0</v>
      </c>
      <c r="I183" s="70">
        <v>0</v>
      </c>
      <c r="J183" s="70">
        <f>F183+G183+H183+I183</f>
        <v>6.6</v>
      </c>
    </row>
    <row r="184" spans="1:10" s="20" customFormat="1" ht="12.75">
      <c r="A184" s="8" t="s">
        <v>94</v>
      </c>
      <c r="B184" s="48" t="s">
        <v>143</v>
      </c>
      <c r="C184" s="48" t="s">
        <v>140</v>
      </c>
      <c r="D184" s="48" t="s">
        <v>96</v>
      </c>
      <c r="E184" s="48" t="s">
        <v>279</v>
      </c>
      <c r="F184" s="76">
        <v>12104.710000000001</v>
      </c>
      <c r="G184" s="76">
        <f aca="true" t="shared" si="12" ref="G184:J185">G185</f>
        <v>0</v>
      </c>
      <c r="H184" s="76">
        <f t="shared" si="12"/>
        <v>0</v>
      </c>
      <c r="I184" s="76">
        <f t="shared" si="12"/>
        <v>0</v>
      </c>
      <c r="J184" s="76">
        <f t="shared" si="12"/>
        <v>12104.710000000001</v>
      </c>
    </row>
    <row r="185" spans="1:10" s="20" customFormat="1" ht="12.75" customHeight="1">
      <c r="A185" s="8" t="s">
        <v>278</v>
      </c>
      <c r="B185" s="48" t="s">
        <v>143</v>
      </c>
      <c r="C185" s="48" t="s">
        <v>140</v>
      </c>
      <c r="D185" s="48" t="s">
        <v>97</v>
      </c>
      <c r="E185" s="48" t="s">
        <v>279</v>
      </c>
      <c r="F185" s="76">
        <v>12104.710000000001</v>
      </c>
      <c r="G185" s="76">
        <f t="shared" si="12"/>
        <v>0</v>
      </c>
      <c r="H185" s="76">
        <f t="shared" si="12"/>
        <v>0</v>
      </c>
      <c r="I185" s="76">
        <f t="shared" si="12"/>
        <v>0</v>
      </c>
      <c r="J185" s="76">
        <f t="shared" si="12"/>
        <v>12104.710000000001</v>
      </c>
    </row>
    <row r="186" spans="1:10" s="20" customFormat="1" ht="22.5">
      <c r="A186" s="8" t="s">
        <v>100</v>
      </c>
      <c r="B186" s="48" t="s">
        <v>143</v>
      </c>
      <c r="C186" s="48" t="s">
        <v>140</v>
      </c>
      <c r="D186" s="48" t="s">
        <v>98</v>
      </c>
      <c r="E186" s="48" t="s">
        <v>279</v>
      </c>
      <c r="F186" s="76">
        <v>12104.710000000001</v>
      </c>
      <c r="G186" s="76">
        <f>G187+G188+G189</f>
        <v>0</v>
      </c>
      <c r="H186" s="76">
        <f>H187+H188+H189</f>
        <v>0</v>
      </c>
      <c r="I186" s="76">
        <f>I187+I188+I189</f>
        <v>0</v>
      </c>
      <c r="J186" s="76">
        <f>J187+J188+J189</f>
        <v>12104.710000000001</v>
      </c>
    </row>
    <row r="187" spans="1:10" s="20" customFormat="1" ht="47.25" customHeight="1">
      <c r="A187" s="9" t="s">
        <v>28</v>
      </c>
      <c r="B187" s="47" t="s">
        <v>143</v>
      </c>
      <c r="C187" s="47" t="s">
        <v>140</v>
      </c>
      <c r="D187" s="47" t="s">
        <v>98</v>
      </c>
      <c r="E187" s="47" t="s">
        <v>26</v>
      </c>
      <c r="F187" s="70">
        <v>11349.813</v>
      </c>
      <c r="G187" s="70">
        <v>0</v>
      </c>
      <c r="H187" s="70">
        <v>0</v>
      </c>
      <c r="I187" s="70">
        <v>0</v>
      </c>
      <c r="J187" s="70">
        <f>F187+G187+H187+I187</f>
        <v>11349.813</v>
      </c>
    </row>
    <row r="188" spans="1:10" s="20" customFormat="1" ht="23.25" customHeight="1">
      <c r="A188" s="9" t="s">
        <v>27</v>
      </c>
      <c r="B188" s="47" t="s">
        <v>143</v>
      </c>
      <c r="C188" s="47" t="s">
        <v>140</v>
      </c>
      <c r="D188" s="47" t="s">
        <v>98</v>
      </c>
      <c r="E188" s="47" t="s">
        <v>30</v>
      </c>
      <c r="F188" s="70">
        <v>744.486</v>
      </c>
      <c r="G188" s="70">
        <v>0</v>
      </c>
      <c r="H188" s="70">
        <v>0</v>
      </c>
      <c r="I188" s="70">
        <v>0</v>
      </c>
      <c r="J188" s="70">
        <f>F188+G188+H188+I188</f>
        <v>744.486</v>
      </c>
    </row>
    <row r="189" spans="1:10" s="20" customFormat="1" ht="12.75">
      <c r="A189" s="9" t="s">
        <v>22</v>
      </c>
      <c r="B189" s="47" t="s">
        <v>143</v>
      </c>
      <c r="C189" s="47" t="s">
        <v>140</v>
      </c>
      <c r="D189" s="47" t="s">
        <v>98</v>
      </c>
      <c r="E189" s="47" t="s">
        <v>21</v>
      </c>
      <c r="F189" s="70">
        <v>10.411</v>
      </c>
      <c r="G189" s="70">
        <v>0</v>
      </c>
      <c r="H189" s="70">
        <v>0</v>
      </c>
      <c r="I189" s="70">
        <v>0</v>
      </c>
      <c r="J189" s="70">
        <f>F189+G189+H189+I189</f>
        <v>10.411</v>
      </c>
    </row>
    <row r="190" spans="1:10" s="20" customFormat="1" ht="12.75">
      <c r="A190" s="8" t="s">
        <v>801</v>
      </c>
      <c r="B190" s="48" t="s">
        <v>143</v>
      </c>
      <c r="C190" s="48" t="s">
        <v>140</v>
      </c>
      <c r="D190" s="48" t="s">
        <v>802</v>
      </c>
      <c r="E190" s="48" t="s">
        <v>279</v>
      </c>
      <c r="F190" s="76">
        <v>2775.251</v>
      </c>
      <c r="G190" s="76">
        <f>G191</f>
        <v>0</v>
      </c>
      <c r="H190" s="76">
        <f>H191</f>
        <v>0</v>
      </c>
      <c r="I190" s="76">
        <f>I191</f>
        <v>0</v>
      </c>
      <c r="J190" s="76">
        <f>J191</f>
        <v>2775.251</v>
      </c>
    </row>
    <row r="191" spans="1:10" s="20" customFormat="1" ht="12.75">
      <c r="A191" s="9" t="s">
        <v>22</v>
      </c>
      <c r="B191" s="47" t="s">
        <v>143</v>
      </c>
      <c r="C191" s="47" t="s">
        <v>140</v>
      </c>
      <c r="D191" s="47" t="s">
        <v>802</v>
      </c>
      <c r="E191" s="47" t="s">
        <v>21</v>
      </c>
      <c r="F191" s="70">
        <v>2775.251</v>
      </c>
      <c r="G191" s="70">
        <v>0</v>
      </c>
      <c r="H191" s="70">
        <v>0</v>
      </c>
      <c r="I191" s="70">
        <v>0</v>
      </c>
      <c r="J191" s="70">
        <f>F191+G191+H191+I191</f>
        <v>2775.251</v>
      </c>
    </row>
    <row r="192" spans="1:10" s="20" customFormat="1" ht="12.75">
      <c r="A192" s="6" t="s">
        <v>127</v>
      </c>
      <c r="B192" s="46" t="s">
        <v>143</v>
      </c>
      <c r="C192" s="46" t="s">
        <v>74</v>
      </c>
      <c r="D192" s="47"/>
      <c r="E192" s="47"/>
      <c r="F192" s="75">
        <v>399631.60000000003</v>
      </c>
      <c r="G192" s="75">
        <f>G196+G201+G193+G199</f>
        <v>0</v>
      </c>
      <c r="H192" s="75">
        <f>H196+H201+H193+H199</f>
        <v>0</v>
      </c>
      <c r="I192" s="75">
        <f>I196+I201+I193+I199</f>
        <v>0</v>
      </c>
      <c r="J192" s="75">
        <f>J196+J201+J193+J199</f>
        <v>399631.60000000003</v>
      </c>
    </row>
    <row r="193" spans="1:10" s="21" customFormat="1" ht="46.5" customHeight="1">
      <c r="A193" s="8" t="s">
        <v>736</v>
      </c>
      <c r="B193" s="48" t="s">
        <v>143</v>
      </c>
      <c r="C193" s="48" t="s">
        <v>74</v>
      </c>
      <c r="D193" s="145" t="s">
        <v>737</v>
      </c>
      <c r="E193" s="48" t="s">
        <v>279</v>
      </c>
      <c r="F193" s="76">
        <v>211186.5</v>
      </c>
      <c r="G193" s="76">
        <f>G195+G194</f>
        <v>0</v>
      </c>
      <c r="H193" s="76">
        <f>H195+H194</f>
        <v>0</v>
      </c>
      <c r="I193" s="76">
        <f>I195+I194</f>
        <v>0</v>
      </c>
      <c r="J193" s="76">
        <f>J195+J194</f>
        <v>211186.5</v>
      </c>
    </row>
    <row r="194" spans="1:10" s="21" customFormat="1" ht="24.75" customHeight="1">
      <c r="A194" s="9" t="s">
        <v>27</v>
      </c>
      <c r="B194" s="47" t="s">
        <v>143</v>
      </c>
      <c r="C194" s="47" t="s">
        <v>74</v>
      </c>
      <c r="D194" s="47" t="s">
        <v>737</v>
      </c>
      <c r="E194" s="47" t="s">
        <v>30</v>
      </c>
      <c r="F194" s="70">
        <v>58235.846</v>
      </c>
      <c r="G194" s="70">
        <v>0</v>
      </c>
      <c r="H194" s="70">
        <v>0</v>
      </c>
      <c r="I194" s="70">
        <v>0</v>
      </c>
      <c r="J194" s="70">
        <f>F194+G194+H194+I194</f>
        <v>58235.846</v>
      </c>
    </row>
    <row r="195" spans="1:10" s="21" customFormat="1" ht="27.75" customHeight="1">
      <c r="A195" s="9" t="s">
        <v>320</v>
      </c>
      <c r="B195" s="47" t="s">
        <v>143</v>
      </c>
      <c r="C195" s="47" t="s">
        <v>74</v>
      </c>
      <c r="D195" s="47" t="s">
        <v>737</v>
      </c>
      <c r="E195" s="47" t="s">
        <v>56</v>
      </c>
      <c r="F195" s="70">
        <v>152950.654</v>
      </c>
      <c r="G195" s="70">
        <v>0</v>
      </c>
      <c r="H195" s="70">
        <v>0</v>
      </c>
      <c r="I195" s="70">
        <v>0</v>
      </c>
      <c r="J195" s="70">
        <f>F195+G195+H195+I195</f>
        <v>152950.654</v>
      </c>
    </row>
    <row r="196" spans="1:10" s="20" customFormat="1" ht="33.75">
      <c r="A196" s="8" t="s">
        <v>519</v>
      </c>
      <c r="B196" s="48" t="s">
        <v>143</v>
      </c>
      <c r="C196" s="48" t="s">
        <v>74</v>
      </c>
      <c r="D196" s="48" t="s">
        <v>607</v>
      </c>
      <c r="E196" s="48" t="s">
        <v>279</v>
      </c>
      <c r="F196" s="76">
        <v>187465.93300000002</v>
      </c>
      <c r="G196" s="76">
        <f>G197+G198</f>
        <v>0</v>
      </c>
      <c r="H196" s="76">
        <f>H197+H198</f>
        <v>0</v>
      </c>
      <c r="I196" s="76">
        <f>I197+I198</f>
        <v>0</v>
      </c>
      <c r="J196" s="76">
        <f>J197+J198</f>
        <v>187465.93300000002</v>
      </c>
    </row>
    <row r="197" spans="1:10" s="20" customFormat="1" ht="24" customHeight="1">
      <c r="A197" s="9" t="s">
        <v>27</v>
      </c>
      <c r="B197" s="47" t="s">
        <v>143</v>
      </c>
      <c r="C197" s="47" t="s">
        <v>74</v>
      </c>
      <c r="D197" s="47" t="s">
        <v>607</v>
      </c>
      <c r="E197" s="47" t="s">
        <v>30</v>
      </c>
      <c r="F197" s="70">
        <v>0</v>
      </c>
      <c r="G197" s="70">
        <v>0</v>
      </c>
      <c r="H197" s="70">
        <v>0</v>
      </c>
      <c r="I197" s="70">
        <v>0</v>
      </c>
      <c r="J197" s="70">
        <f>F197+G197+H197+I197</f>
        <v>0</v>
      </c>
    </row>
    <row r="198" spans="1:10" s="20" customFormat="1" ht="24" customHeight="1">
      <c r="A198" s="9" t="s">
        <v>320</v>
      </c>
      <c r="B198" s="47" t="s">
        <v>143</v>
      </c>
      <c r="C198" s="47" t="s">
        <v>74</v>
      </c>
      <c r="D198" s="47" t="s">
        <v>607</v>
      </c>
      <c r="E198" s="47" t="s">
        <v>56</v>
      </c>
      <c r="F198" s="70">
        <v>187465.93300000002</v>
      </c>
      <c r="G198" s="70">
        <v>0</v>
      </c>
      <c r="H198" s="70">
        <v>0</v>
      </c>
      <c r="I198" s="70">
        <v>0</v>
      </c>
      <c r="J198" s="70">
        <f>F198+G198+H198+I198</f>
        <v>187465.93300000002</v>
      </c>
    </row>
    <row r="199" spans="1:10" s="20" customFormat="1" ht="24" customHeight="1">
      <c r="A199" s="8" t="s">
        <v>632</v>
      </c>
      <c r="B199" s="48" t="s">
        <v>143</v>
      </c>
      <c r="C199" s="48" t="s">
        <v>74</v>
      </c>
      <c r="D199" s="48" t="s">
        <v>378</v>
      </c>
      <c r="E199" s="48" t="s">
        <v>279</v>
      </c>
      <c r="F199" s="76">
        <v>729.4</v>
      </c>
      <c r="G199" s="76">
        <f>G200</f>
        <v>0</v>
      </c>
      <c r="H199" s="76">
        <f>H200</f>
        <v>0</v>
      </c>
      <c r="I199" s="76">
        <f>I200</f>
        <v>0</v>
      </c>
      <c r="J199" s="76">
        <f>J200</f>
        <v>729.4</v>
      </c>
    </row>
    <row r="200" spans="1:10" s="21" customFormat="1" ht="24" customHeight="1">
      <c r="A200" s="9" t="s">
        <v>27</v>
      </c>
      <c r="B200" s="47" t="s">
        <v>143</v>
      </c>
      <c r="C200" s="47" t="s">
        <v>74</v>
      </c>
      <c r="D200" s="47" t="s">
        <v>378</v>
      </c>
      <c r="E200" s="47" t="s">
        <v>30</v>
      </c>
      <c r="F200" s="70">
        <v>729.4</v>
      </c>
      <c r="G200" s="70">
        <v>0</v>
      </c>
      <c r="H200" s="70">
        <v>0</v>
      </c>
      <c r="I200" s="70">
        <v>0</v>
      </c>
      <c r="J200" s="70">
        <f>F200+G200+H200+I200</f>
        <v>729.4</v>
      </c>
    </row>
    <row r="201" spans="1:10" s="22" customFormat="1" ht="37.5" customHeight="1">
      <c r="A201" s="8" t="s">
        <v>588</v>
      </c>
      <c r="B201" s="48" t="s">
        <v>143</v>
      </c>
      <c r="C201" s="48" t="s">
        <v>74</v>
      </c>
      <c r="D201" s="48" t="s">
        <v>589</v>
      </c>
      <c r="E201" s="48" t="s">
        <v>279</v>
      </c>
      <c r="F201" s="76">
        <v>249.767</v>
      </c>
      <c r="G201" s="76">
        <f>G202+G203</f>
        <v>0</v>
      </c>
      <c r="H201" s="76">
        <f>H202+H203</f>
        <v>0</v>
      </c>
      <c r="I201" s="76">
        <f>I202+I203</f>
        <v>0</v>
      </c>
      <c r="J201" s="76">
        <f>J202+J203</f>
        <v>249.767</v>
      </c>
    </row>
    <row r="202" spans="1:10" s="21" customFormat="1" ht="23.25" customHeight="1">
      <c r="A202" s="9" t="s">
        <v>27</v>
      </c>
      <c r="B202" s="47" t="s">
        <v>143</v>
      </c>
      <c r="C202" s="47" t="s">
        <v>74</v>
      </c>
      <c r="D202" s="47" t="s">
        <v>589</v>
      </c>
      <c r="E202" s="47" t="s">
        <v>30</v>
      </c>
      <c r="F202" s="70">
        <v>0</v>
      </c>
      <c r="G202" s="70">
        <v>0</v>
      </c>
      <c r="H202" s="70">
        <v>0</v>
      </c>
      <c r="I202" s="70">
        <v>0</v>
      </c>
      <c r="J202" s="70">
        <f>F202+G202+H202+I202</f>
        <v>0</v>
      </c>
    </row>
    <row r="203" spans="1:10" s="21" customFormat="1" ht="23.25" customHeight="1">
      <c r="A203" s="9" t="s">
        <v>320</v>
      </c>
      <c r="B203" s="47" t="s">
        <v>143</v>
      </c>
      <c r="C203" s="47" t="s">
        <v>74</v>
      </c>
      <c r="D203" s="47" t="s">
        <v>589</v>
      </c>
      <c r="E203" s="47" t="s">
        <v>56</v>
      </c>
      <c r="F203" s="70">
        <v>249.767</v>
      </c>
      <c r="G203" s="70">
        <v>0</v>
      </c>
      <c r="H203" s="70">
        <v>0</v>
      </c>
      <c r="I203" s="70">
        <v>0</v>
      </c>
      <c r="J203" s="70">
        <f>F203+G203+H203+I203</f>
        <v>249.767</v>
      </c>
    </row>
    <row r="204" spans="1:10" s="29" customFormat="1" ht="15" customHeight="1">
      <c r="A204" s="6" t="s">
        <v>134</v>
      </c>
      <c r="B204" s="46" t="s">
        <v>143</v>
      </c>
      <c r="C204" s="46" t="s">
        <v>135</v>
      </c>
      <c r="D204" s="46"/>
      <c r="E204" s="46"/>
      <c r="F204" s="75">
        <v>5139.326</v>
      </c>
      <c r="G204" s="75">
        <f>G205</f>
        <v>0</v>
      </c>
      <c r="H204" s="75">
        <f>H205</f>
        <v>0</v>
      </c>
      <c r="I204" s="75">
        <f>I205</f>
        <v>0</v>
      </c>
      <c r="J204" s="75">
        <f>J205</f>
        <v>5139.326</v>
      </c>
    </row>
    <row r="205" spans="1:10" s="29" customFormat="1" ht="36" customHeight="1">
      <c r="A205" s="8" t="s">
        <v>694</v>
      </c>
      <c r="B205" s="48" t="s">
        <v>143</v>
      </c>
      <c r="C205" s="48" t="s">
        <v>135</v>
      </c>
      <c r="D205" s="48" t="s">
        <v>362</v>
      </c>
      <c r="E205" s="48" t="s">
        <v>279</v>
      </c>
      <c r="F205" s="76">
        <v>5139.326</v>
      </c>
      <c r="G205" s="76">
        <f aca="true" t="shared" si="13" ref="G205:J206">G206</f>
        <v>0</v>
      </c>
      <c r="H205" s="76">
        <f t="shared" si="13"/>
        <v>0</v>
      </c>
      <c r="I205" s="76">
        <f t="shared" si="13"/>
        <v>0</v>
      </c>
      <c r="J205" s="76">
        <f t="shared" si="13"/>
        <v>5139.326</v>
      </c>
    </row>
    <row r="206" spans="1:10" s="29" customFormat="1" ht="37.5" customHeight="1">
      <c r="A206" s="8" t="s">
        <v>693</v>
      </c>
      <c r="B206" s="48" t="s">
        <v>143</v>
      </c>
      <c r="C206" s="48" t="s">
        <v>135</v>
      </c>
      <c r="D206" s="48" t="s">
        <v>695</v>
      </c>
      <c r="E206" s="48" t="s">
        <v>279</v>
      </c>
      <c r="F206" s="76">
        <v>5139.326</v>
      </c>
      <c r="G206" s="76">
        <f t="shared" si="13"/>
        <v>0</v>
      </c>
      <c r="H206" s="76">
        <f t="shared" si="13"/>
        <v>0</v>
      </c>
      <c r="I206" s="76">
        <f t="shared" si="13"/>
        <v>0</v>
      </c>
      <c r="J206" s="76">
        <f t="shared" si="13"/>
        <v>5139.326</v>
      </c>
    </row>
    <row r="207" spans="1:10" s="29" customFormat="1" ht="15" customHeight="1">
      <c r="A207" s="9" t="s">
        <v>24</v>
      </c>
      <c r="B207" s="47" t="s">
        <v>143</v>
      </c>
      <c r="C207" s="47" t="s">
        <v>135</v>
      </c>
      <c r="D207" s="47" t="s">
        <v>695</v>
      </c>
      <c r="E207" s="47" t="s">
        <v>23</v>
      </c>
      <c r="F207" s="70">
        <v>5139.326</v>
      </c>
      <c r="G207" s="70">
        <v>0</v>
      </c>
      <c r="H207" s="70">
        <v>0</v>
      </c>
      <c r="I207" s="70">
        <v>0</v>
      </c>
      <c r="J207" s="70">
        <f>F207+G207+H207+I207</f>
        <v>5139.326</v>
      </c>
    </row>
    <row r="208" spans="1:10" ht="27" customHeight="1">
      <c r="A208" s="5" t="s">
        <v>51</v>
      </c>
      <c r="B208" s="83" t="s">
        <v>124</v>
      </c>
      <c r="C208" s="84" t="s">
        <v>242</v>
      </c>
      <c r="D208" s="84"/>
      <c r="E208" s="84" t="s">
        <v>242</v>
      </c>
      <c r="F208" s="74">
        <v>562764.6939999999</v>
      </c>
      <c r="G208" s="74">
        <f>G213+G237+G350+G363+G397+G342+G394+G209</f>
        <v>-1860.2920000000004</v>
      </c>
      <c r="H208" s="74">
        <f>H213+H237+H350+H363+H397+H342+H394+H209</f>
        <v>0</v>
      </c>
      <c r="I208" s="74">
        <f>I213+I237+I350+I363+I397+I342+I394+I209</f>
        <v>1136.572</v>
      </c>
      <c r="J208" s="74">
        <f>J213+J237+J350+J363+J397+J342+J394+J209</f>
        <v>562040.9739999998</v>
      </c>
    </row>
    <row r="209" spans="1:10" ht="13.5" customHeight="1">
      <c r="A209" s="6" t="s">
        <v>141</v>
      </c>
      <c r="B209" s="46" t="s">
        <v>124</v>
      </c>
      <c r="C209" s="46" t="s">
        <v>139</v>
      </c>
      <c r="D209" s="3"/>
      <c r="E209" s="3"/>
      <c r="F209" s="75">
        <v>122</v>
      </c>
      <c r="G209" s="75">
        <f aca="true" t="shared" si="14" ref="G209:J211">G210</f>
        <v>0</v>
      </c>
      <c r="H209" s="75">
        <f t="shared" si="14"/>
        <v>0</v>
      </c>
      <c r="I209" s="75">
        <f t="shared" si="14"/>
        <v>0</v>
      </c>
      <c r="J209" s="75">
        <f t="shared" si="14"/>
        <v>122</v>
      </c>
    </row>
    <row r="210" spans="1:10" ht="27" customHeight="1">
      <c r="A210" s="8" t="s">
        <v>488</v>
      </c>
      <c r="B210" s="48" t="s">
        <v>124</v>
      </c>
      <c r="C210" s="48" t="s">
        <v>139</v>
      </c>
      <c r="D210" s="48" t="s">
        <v>246</v>
      </c>
      <c r="E210" s="48" t="s">
        <v>279</v>
      </c>
      <c r="F210" s="76">
        <v>122</v>
      </c>
      <c r="G210" s="76">
        <f t="shared" si="14"/>
        <v>0</v>
      </c>
      <c r="H210" s="76">
        <f t="shared" si="14"/>
        <v>0</v>
      </c>
      <c r="I210" s="76">
        <f t="shared" si="14"/>
        <v>0</v>
      </c>
      <c r="J210" s="76">
        <f t="shared" si="14"/>
        <v>122</v>
      </c>
    </row>
    <row r="211" spans="1:10" ht="36.75" customHeight="1">
      <c r="A211" s="8" t="s">
        <v>562</v>
      </c>
      <c r="B211" s="48" t="s">
        <v>124</v>
      </c>
      <c r="C211" s="48" t="s">
        <v>139</v>
      </c>
      <c r="D211" s="48" t="s">
        <v>560</v>
      </c>
      <c r="E211" s="48" t="s">
        <v>279</v>
      </c>
      <c r="F211" s="76">
        <v>122</v>
      </c>
      <c r="G211" s="76">
        <f t="shared" si="14"/>
        <v>0</v>
      </c>
      <c r="H211" s="76">
        <f t="shared" si="14"/>
        <v>0</v>
      </c>
      <c r="I211" s="76">
        <f t="shared" si="14"/>
        <v>0</v>
      </c>
      <c r="J211" s="76">
        <f t="shared" si="14"/>
        <v>122</v>
      </c>
    </row>
    <row r="212" spans="1:10" ht="27" customHeight="1">
      <c r="A212" s="9" t="s">
        <v>27</v>
      </c>
      <c r="B212" s="47" t="s">
        <v>124</v>
      </c>
      <c r="C212" s="47" t="s">
        <v>139</v>
      </c>
      <c r="D212" s="47" t="s">
        <v>560</v>
      </c>
      <c r="E212" s="47" t="s">
        <v>30</v>
      </c>
      <c r="F212" s="70">
        <v>122</v>
      </c>
      <c r="G212" s="70">
        <v>0</v>
      </c>
      <c r="H212" s="70">
        <v>0</v>
      </c>
      <c r="I212" s="70">
        <v>0</v>
      </c>
      <c r="J212" s="70">
        <f>F212+G212+H212+I212</f>
        <v>122</v>
      </c>
    </row>
    <row r="213" spans="1:10" s="20" customFormat="1" ht="12.75" customHeight="1">
      <c r="A213" s="6" t="s">
        <v>125</v>
      </c>
      <c r="B213" s="46" t="s">
        <v>124</v>
      </c>
      <c r="C213" s="46" t="s">
        <v>126</v>
      </c>
      <c r="D213" s="46"/>
      <c r="E213" s="46" t="s">
        <v>242</v>
      </c>
      <c r="F213" s="75">
        <v>89449.674</v>
      </c>
      <c r="G213" s="75">
        <f>G222+G214+G220</f>
        <v>-278.585</v>
      </c>
      <c r="H213" s="75">
        <f>H222+H214+H220</f>
        <v>0</v>
      </c>
      <c r="I213" s="75">
        <f>I222+I214+I220</f>
        <v>0</v>
      </c>
      <c r="J213" s="75">
        <f>J222+J214+J220</f>
        <v>89171.089</v>
      </c>
    </row>
    <row r="214" spans="1:10" s="20" customFormat="1" ht="33" customHeight="1">
      <c r="A214" s="8" t="s">
        <v>48</v>
      </c>
      <c r="B214" s="48" t="s">
        <v>124</v>
      </c>
      <c r="C214" s="48" t="s">
        <v>126</v>
      </c>
      <c r="D214" s="48" t="s">
        <v>155</v>
      </c>
      <c r="E214" s="48" t="s">
        <v>279</v>
      </c>
      <c r="F214" s="76">
        <v>49724.299999999996</v>
      </c>
      <c r="G214" s="76">
        <f>G215+G218</f>
        <v>0</v>
      </c>
      <c r="H214" s="76">
        <f>H215+H218</f>
        <v>0</v>
      </c>
      <c r="I214" s="76">
        <f>I215+I218</f>
        <v>0</v>
      </c>
      <c r="J214" s="76">
        <f>J215+J218</f>
        <v>49724.299999999996</v>
      </c>
    </row>
    <row r="215" spans="1:10" s="20" customFormat="1" ht="47.25" customHeight="1">
      <c r="A215" s="8" t="s">
        <v>49</v>
      </c>
      <c r="B215" s="48" t="s">
        <v>124</v>
      </c>
      <c r="C215" s="48" t="s">
        <v>126</v>
      </c>
      <c r="D215" s="48" t="s">
        <v>538</v>
      </c>
      <c r="E215" s="48" t="s">
        <v>279</v>
      </c>
      <c r="F215" s="76">
        <v>49452.6</v>
      </c>
      <c r="G215" s="76">
        <f>G216+G217</f>
        <v>0</v>
      </c>
      <c r="H215" s="76">
        <f>H216+H217</f>
        <v>0</v>
      </c>
      <c r="I215" s="76">
        <f>I216+I217</f>
        <v>0</v>
      </c>
      <c r="J215" s="76">
        <f>J216+J217</f>
        <v>49452.6</v>
      </c>
    </row>
    <row r="216" spans="1:10" s="20" customFormat="1" ht="47.25" customHeight="1">
      <c r="A216" s="9" t="s">
        <v>28</v>
      </c>
      <c r="B216" s="47" t="s">
        <v>124</v>
      </c>
      <c r="C216" s="47" t="s">
        <v>126</v>
      </c>
      <c r="D216" s="47" t="s">
        <v>538</v>
      </c>
      <c r="E216" s="47" t="s">
        <v>26</v>
      </c>
      <c r="F216" s="70">
        <v>48171.087999999996</v>
      </c>
      <c r="G216" s="70">
        <v>0</v>
      </c>
      <c r="H216" s="70">
        <v>0</v>
      </c>
      <c r="I216" s="70">
        <v>0</v>
      </c>
      <c r="J216" s="70">
        <f>F216+G216+H216+I216</f>
        <v>48171.087999999996</v>
      </c>
    </row>
    <row r="217" spans="1:10" s="20" customFormat="1" ht="25.5" customHeight="1">
      <c r="A217" s="9" t="s">
        <v>27</v>
      </c>
      <c r="B217" s="47" t="s">
        <v>124</v>
      </c>
      <c r="C217" s="47" t="s">
        <v>126</v>
      </c>
      <c r="D217" s="47" t="s">
        <v>538</v>
      </c>
      <c r="E217" s="47" t="s">
        <v>30</v>
      </c>
      <c r="F217" s="70">
        <v>1281.512</v>
      </c>
      <c r="G217" s="70">
        <v>0</v>
      </c>
      <c r="H217" s="70">
        <v>0</v>
      </c>
      <c r="I217" s="70">
        <v>0</v>
      </c>
      <c r="J217" s="70">
        <f>F217+G217+H217+I217</f>
        <v>1281.512</v>
      </c>
    </row>
    <row r="218" spans="1:10" s="20" customFormat="1" ht="68.25" customHeight="1">
      <c r="A218" s="35" t="s">
        <v>412</v>
      </c>
      <c r="B218" s="48" t="s">
        <v>124</v>
      </c>
      <c r="C218" s="48" t="s">
        <v>126</v>
      </c>
      <c r="D218" s="48" t="s">
        <v>539</v>
      </c>
      <c r="E218" s="48" t="s">
        <v>279</v>
      </c>
      <c r="F218" s="76">
        <v>271.7</v>
      </c>
      <c r="G218" s="76">
        <f>G219</f>
        <v>0</v>
      </c>
      <c r="H218" s="76">
        <f>H219</f>
        <v>0</v>
      </c>
      <c r="I218" s="76">
        <f>I219</f>
        <v>0</v>
      </c>
      <c r="J218" s="76">
        <f>J219</f>
        <v>271.7</v>
      </c>
    </row>
    <row r="219" spans="1:10" s="20" customFormat="1" ht="24.75" customHeight="1">
      <c r="A219" s="9" t="s">
        <v>27</v>
      </c>
      <c r="B219" s="47" t="s">
        <v>124</v>
      </c>
      <c r="C219" s="47" t="s">
        <v>126</v>
      </c>
      <c r="D219" s="47" t="s">
        <v>539</v>
      </c>
      <c r="E219" s="47" t="s">
        <v>30</v>
      </c>
      <c r="F219" s="70">
        <v>271.7</v>
      </c>
      <c r="G219" s="70">
        <v>0</v>
      </c>
      <c r="H219" s="70">
        <v>0</v>
      </c>
      <c r="I219" s="70">
        <v>0</v>
      </c>
      <c r="J219" s="70">
        <f>F219+G219+H219+I219</f>
        <v>271.7</v>
      </c>
    </row>
    <row r="220" spans="1:10" s="20" customFormat="1" ht="34.5" customHeight="1">
      <c r="A220" s="8" t="s">
        <v>221</v>
      </c>
      <c r="B220" s="48" t="s">
        <v>124</v>
      </c>
      <c r="C220" s="48" t="s">
        <v>126</v>
      </c>
      <c r="D220" s="48" t="s">
        <v>434</v>
      </c>
      <c r="E220" s="48" t="s">
        <v>279</v>
      </c>
      <c r="F220" s="76">
        <v>1850.9070000000002</v>
      </c>
      <c r="G220" s="76">
        <f>G221</f>
        <v>0</v>
      </c>
      <c r="H220" s="76">
        <f>H221</f>
        <v>0</v>
      </c>
      <c r="I220" s="76">
        <f>I221</f>
        <v>0</v>
      </c>
      <c r="J220" s="76">
        <f>J221</f>
        <v>1850.9070000000002</v>
      </c>
    </row>
    <row r="221" spans="1:10" s="20" customFormat="1" ht="49.5" customHeight="1">
      <c r="A221" s="9" t="s">
        <v>28</v>
      </c>
      <c r="B221" s="47" t="s">
        <v>124</v>
      </c>
      <c r="C221" s="47" t="s">
        <v>126</v>
      </c>
      <c r="D221" s="47" t="s">
        <v>434</v>
      </c>
      <c r="E221" s="47" t="s">
        <v>26</v>
      </c>
      <c r="F221" s="70">
        <v>1850.9070000000002</v>
      </c>
      <c r="G221" s="70">
        <v>0</v>
      </c>
      <c r="H221" s="70">
        <v>0</v>
      </c>
      <c r="I221" s="70">
        <v>0</v>
      </c>
      <c r="J221" s="70">
        <f>F221+G221+H221+I221</f>
        <v>1850.9070000000002</v>
      </c>
    </row>
    <row r="222" spans="1:10" s="20" customFormat="1" ht="24" customHeight="1">
      <c r="A222" s="8" t="s">
        <v>12</v>
      </c>
      <c r="B222" s="48" t="s">
        <v>124</v>
      </c>
      <c r="C222" s="48" t="s">
        <v>126</v>
      </c>
      <c r="D222" s="48" t="s">
        <v>244</v>
      </c>
      <c r="E222" s="48" t="s">
        <v>279</v>
      </c>
      <c r="F222" s="76">
        <v>37874.467</v>
      </c>
      <c r="G222" s="76">
        <f>G223+G234</f>
        <v>-278.585</v>
      </c>
      <c r="H222" s="76">
        <f>H223+H234</f>
        <v>0</v>
      </c>
      <c r="I222" s="76">
        <f>I223+I234</f>
        <v>0</v>
      </c>
      <c r="J222" s="76">
        <f>J223+J234</f>
        <v>37595.882</v>
      </c>
    </row>
    <row r="223" spans="1:10" s="22" customFormat="1" ht="24" customHeight="1">
      <c r="A223" s="8" t="s">
        <v>629</v>
      </c>
      <c r="B223" s="48" t="s">
        <v>124</v>
      </c>
      <c r="C223" s="48" t="s">
        <v>126</v>
      </c>
      <c r="D223" s="48" t="s">
        <v>270</v>
      </c>
      <c r="E223" s="48" t="s">
        <v>279</v>
      </c>
      <c r="F223" s="76">
        <v>37821.841</v>
      </c>
      <c r="G223" s="76">
        <f>G224+G228+G230+G232</f>
        <v>-278.585</v>
      </c>
      <c r="H223" s="76">
        <f>H224+H228+H230+H232</f>
        <v>0</v>
      </c>
      <c r="I223" s="76">
        <f>I224+I228+I230+I232</f>
        <v>0</v>
      </c>
      <c r="J223" s="76">
        <f>J224+J228+J230+J232</f>
        <v>37543.256</v>
      </c>
    </row>
    <row r="224" spans="1:10" s="22" customFormat="1" ht="22.5" customHeight="1">
      <c r="A224" s="8" t="s">
        <v>633</v>
      </c>
      <c r="B224" s="48" t="s">
        <v>124</v>
      </c>
      <c r="C224" s="48" t="s">
        <v>126</v>
      </c>
      <c r="D224" s="48" t="s">
        <v>377</v>
      </c>
      <c r="E224" s="48" t="s">
        <v>279</v>
      </c>
      <c r="F224" s="96">
        <v>36368.416</v>
      </c>
      <c r="G224" s="96">
        <f>G225+G226+G227</f>
        <v>-278.585</v>
      </c>
      <c r="H224" s="96">
        <f>H225+H226+H227</f>
        <v>0</v>
      </c>
      <c r="I224" s="96">
        <f>I225+I226+I227</f>
        <v>0</v>
      </c>
      <c r="J224" s="96">
        <f>J225+J226+J227</f>
        <v>36089.831</v>
      </c>
    </row>
    <row r="225" spans="1:10" s="21" customFormat="1" ht="46.5" customHeight="1">
      <c r="A225" s="9" t="s">
        <v>28</v>
      </c>
      <c r="B225" s="47" t="s">
        <v>124</v>
      </c>
      <c r="C225" s="47" t="s">
        <v>126</v>
      </c>
      <c r="D225" s="47" t="s">
        <v>377</v>
      </c>
      <c r="E225" s="47" t="s">
        <v>26</v>
      </c>
      <c r="F225" s="82">
        <v>15444.119</v>
      </c>
      <c r="G225" s="82">
        <v>0</v>
      </c>
      <c r="H225" s="82">
        <v>0</v>
      </c>
      <c r="I225" s="82">
        <v>0</v>
      </c>
      <c r="J225" s="82">
        <f>F225+G225+H225+I225</f>
        <v>15444.119</v>
      </c>
    </row>
    <row r="226" spans="1:10" s="21" customFormat="1" ht="24" customHeight="1">
      <c r="A226" s="9" t="s">
        <v>27</v>
      </c>
      <c r="B226" s="47" t="s">
        <v>124</v>
      </c>
      <c r="C226" s="47" t="s">
        <v>126</v>
      </c>
      <c r="D226" s="47" t="s">
        <v>377</v>
      </c>
      <c r="E226" s="47" t="s">
        <v>30</v>
      </c>
      <c r="F226" s="82">
        <v>19863.96</v>
      </c>
      <c r="G226" s="82">
        <v>-278.585</v>
      </c>
      <c r="H226" s="82">
        <v>0</v>
      </c>
      <c r="I226" s="82">
        <v>0</v>
      </c>
      <c r="J226" s="82">
        <f>F226+G226+H226+I226</f>
        <v>19585.375</v>
      </c>
    </row>
    <row r="227" spans="1:10" s="21" customFormat="1" ht="11.25" customHeight="1">
      <c r="A227" s="9" t="s">
        <v>22</v>
      </c>
      <c r="B227" s="47" t="s">
        <v>124</v>
      </c>
      <c r="C227" s="47" t="s">
        <v>126</v>
      </c>
      <c r="D227" s="47" t="s">
        <v>377</v>
      </c>
      <c r="E227" s="47" t="s">
        <v>21</v>
      </c>
      <c r="F227" s="82">
        <v>1060.337</v>
      </c>
      <c r="G227" s="82">
        <v>0</v>
      </c>
      <c r="H227" s="82">
        <v>0</v>
      </c>
      <c r="I227" s="82">
        <v>0</v>
      </c>
      <c r="J227" s="82">
        <f>F227+G227+H227+I227</f>
        <v>1060.337</v>
      </c>
    </row>
    <row r="228" spans="1:10" s="21" customFormat="1" ht="70.5" customHeight="1">
      <c r="A228" s="31" t="s">
        <v>590</v>
      </c>
      <c r="B228" s="48" t="s">
        <v>124</v>
      </c>
      <c r="C228" s="48" t="s">
        <v>126</v>
      </c>
      <c r="D228" s="47" t="s">
        <v>591</v>
      </c>
      <c r="E228" s="48" t="s">
        <v>279</v>
      </c>
      <c r="F228" s="76">
        <v>57.375</v>
      </c>
      <c r="G228" s="76">
        <f>G229</f>
        <v>0</v>
      </c>
      <c r="H228" s="76">
        <f>H229</f>
        <v>0</v>
      </c>
      <c r="I228" s="76">
        <f>I229</f>
        <v>0</v>
      </c>
      <c r="J228" s="76">
        <f>J229</f>
        <v>57.375</v>
      </c>
    </row>
    <row r="229" spans="1:10" s="21" customFormat="1" ht="26.25" customHeight="1">
      <c r="A229" s="9" t="s">
        <v>27</v>
      </c>
      <c r="B229" s="47" t="s">
        <v>124</v>
      </c>
      <c r="C229" s="47" t="s">
        <v>126</v>
      </c>
      <c r="D229" s="47" t="s">
        <v>591</v>
      </c>
      <c r="E229" s="47" t="s">
        <v>30</v>
      </c>
      <c r="F229" s="82">
        <v>57.375</v>
      </c>
      <c r="G229" s="82">
        <v>0</v>
      </c>
      <c r="H229" s="82">
        <v>0</v>
      </c>
      <c r="I229" s="82">
        <v>0</v>
      </c>
      <c r="J229" s="82">
        <f>F229+G229+H229+I229</f>
        <v>57.375</v>
      </c>
    </row>
    <row r="230" spans="1:10" s="22" customFormat="1" ht="36" customHeight="1">
      <c r="A230" s="8" t="s">
        <v>742</v>
      </c>
      <c r="B230" s="48" t="s">
        <v>124</v>
      </c>
      <c r="C230" s="48" t="s">
        <v>126</v>
      </c>
      <c r="D230" s="139" t="s">
        <v>743</v>
      </c>
      <c r="E230" s="48" t="s">
        <v>279</v>
      </c>
      <c r="F230" s="96">
        <v>1086.0500000000002</v>
      </c>
      <c r="G230" s="96">
        <f>G231</f>
        <v>0</v>
      </c>
      <c r="H230" s="96">
        <f>H231</f>
        <v>0</v>
      </c>
      <c r="I230" s="96">
        <f>I231</f>
        <v>0</v>
      </c>
      <c r="J230" s="96">
        <f>J231</f>
        <v>1086.0500000000002</v>
      </c>
    </row>
    <row r="231" spans="1:10" s="21" customFormat="1" ht="26.25" customHeight="1">
      <c r="A231" s="9" t="s">
        <v>27</v>
      </c>
      <c r="B231" s="47" t="s">
        <v>124</v>
      </c>
      <c r="C231" s="47" t="s">
        <v>126</v>
      </c>
      <c r="D231" s="127" t="s">
        <v>743</v>
      </c>
      <c r="E231" s="47" t="s">
        <v>30</v>
      </c>
      <c r="F231" s="82">
        <v>1086.0500000000002</v>
      </c>
      <c r="G231" s="82">
        <v>0</v>
      </c>
      <c r="H231" s="82">
        <v>0</v>
      </c>
      <c r="I231" s="82">
        <v>0</v>
      </c>
      <c r="J231" s="82">
        <f>F231+G231+H231+I231</f>
        <v>1086.0500000000002</v>
      </c>
    </row>
    <row r="232" spans="1:10" s="22" customFormat="1" ht="26.25" customHeight="1">
      <c r="A232" s="8" t="s">
        <v>744</v>
      </c>
      <c r="B232" s="48" t="s">
        <v>124</v>
      </c>
      <c r="C232" s="48" t="s">
        <v>126</v>
      </c>
      <c r="D232" s="146" t="s">
        <v>382</v>
      </c>
      <c r="E232" s="48" t="s">
        <v>279</v>
      </c>
      <c r="F232" s="96">
        <v>310</v>
      </c>
      <c r="G232" s="96">
        <f>G233</f>
        <v>0</v>
      </c>
      <c r="H232" s="96">
        <f>H233</f>
        <v>0</v>
      </c>
      <c r="I232" s="96">
        <f>I233</f>
        <v>0</v>
      </c>
      <c r="J232" s="96">
        <f>J233</f>
        <v>310</v>
      </c>
    </row>
    <row r="233" spans="1:10" s="21" customFormat="1" ht="26.25" customHeight="1">
      <c r="A233" s="9" t="s">
        <v>27</v>
      </c>
      <c r="B233" s="47" t="s">
        <v>124</v>
      </c>
      <c r="C233" s="47" t="s">
        <v>126</v>
      </c>
      <c r="D233" s="127" t="s">
        <v>382</v>
      </c>
      <c r="E233" s="47" t="s">
        <v>30</v>
      </c>
      <c r="F233" s="82">
        <v>310</v>
      </c>
      <c r="G233" s="82">
        <v>0</v>
      </c>
      <c r="H233" s="82">
        <v>0</v>
      </c>
      <c r="I233" s="82">
        <v>0</v>
      </c>
      <c r="J233" s="82">
        <f>F233+G233+H233+I233</f>
        <v>310</v>
      </c>
    </row>
    <row r="234" spans="1:10" s="21" customFormat="1" ht="26.25" customHeight="1">
      <c r="A234" s="8" t="s">
        <v>494</v>
      </c>
      <c r="B234" s="48" t="s">
        <v>124</v>
      </c>
      <c r="C234" s="48" t="s">
        <v>126</v>
      </c>
      <c r="D234" s="48" t="s">
        <v>300</v>
      </c>
      <c r="E234" s="48" t="s">
        <v>279</v>
      </c>
      <c r="F234" s="76">
        <v>52.626</v>
      </c>
      <c r="G234" s="76">
        <f aca="true" t="shared" si="15" ref="G234:J235">G235</f>
        <v>0</v>
      </c>
      <c r="H234" s="76">
        <f t="shared" si="15"/>
        <v>0</v>
      </c>
      <c r="I234" s="76">
        <f t="shared" si="15"/>
        <v>0</v>
      </c>
      <c r="J234" s="76">
        <f t="shared" si="15"/>
        <v>52.626</v>
      </c>
    </row>
    <row r="235" spans="1:10" s="21" customFormat="1" ht="26.25" customHeight="1">
      <c r="A235" s="8" t="s">
        <v>809</v>
      </c>
      <c r="B235" s="48" t="s">
        <v>124</v>
      </c>
      <c r="C235" s="48" t="s">
        <v>126</v>
      </c>
      <c r="D235" s="48" t="s">
        <v>808</v>
      </c>
      <c r="E235" s="48" t="s">
        <v>279</v>
      </c>
      <c r="F235" s="76">
        <v>52.626</v>
      </c>
      <c r="G235" s="76">
        <f t="shared" si="15"/>
        <v>0</v>
      </c>
      <c r="H235" s="76">
        <f t="shared" si="15"/>
        <v>0</v>
      </c>
      <c r="I235" s="76">
        <f t="shared" si="15"/>
        <v>0</v>
      </c>
      <c r="J235" s="76">
        <f t="shared" si="15"/>
        <v>52.626</v>
      </c>
    </row>
    <row r="236" spans="1:10" s="21" customFormat="1" ht="26.25" customHeight="1">
      <c r="A236" s="9" t="s">
        <v>573</v>
      </c>
      <c r="B236" s="47" t="s">
        <v>124</v>
      </c>
      <c r="C236" s="47" t="s">
        <v>126</v>
      </c>
      <c r="D236" s="47" t="s">
        <v>808</v>
      </c>
      <c r="E236" s="47" t="s">
        <v>30</v>
      </c>
      <c r="F236" s="70">
        <v>52.626</v>
      </c>
      <c r="G236" s="70">
        <v>0</v>
      </c>
      <c r="H236" s="70">
        <v>0</v>
      </c>
      <c r="I236" s="70">
        <v>0</v>
      </c>
      <c r="J236" s="70">
        <f>F236+G236+H236+I236</f>
        <v>52.626</v>
      </c>
    </row>
    <row r="237" spans="1:10" s="20" customFormat="1" ht="11.25" customHeight="1">
      <c r="A237" s="6" t="s">
        <v>127</v>
      </c>
      <c r="B237" s="46" t="s">
        <v>124</v>
      </c>
      <c r="C237" s="46" t="s">
        <v>74</v>
      </c>
      <c r="D237" s="46"/>
      <c r="E237" s="46" t="s">
        <v>242</v>
      </c>
      <c r="F237" s="75">
        <v>412664.36999999994</v>
      </c>
      <c r="G237" s="75">
        <f>G238+G269+G267+G293</f>
        <v>-1581.4030000000002</v>
      </c>
      <c r="H237" s="75">
        <f>H238+H269+H267+H293</f>
        <v>0</v>
      </c>
      <c r="I237" s="75">
        <f>I238+I269+I267+I293</f>
        <v>1136.572</v>
      </c>
      <c r="J237" s="75">
        <f>J238+J269+J267+J293</f>
        <v>412219.53899999993</v>
      </c>
    </row>
    <row r="238" spans="1:10" s="22" customFormat="1" ht="25.5" customHeight="1">
      <c r="A238" s="8" t="s">
        <v>511</v>
      </c>
      <c r="B238" s="48" t="s">
        <v>124</v>
      </c>
      <c r="C238" s="48" t="s">
        <v>74</v>
      </c>
      <c r="D238" s="48" t="s">
        <v>156</v>
      </c>
      <c r="E238" s="48" t="s">
        <v>279</v>
      </c>
      <c r="F238" s="76">
        <v>229466.48099999997</v>
      </c>
      <c r="G238" s="76">
        <f>G248+G262+G239+G242+G246+G254+G264+G257+G251+G259</f>
        <v>0</v>
      </c>
      <c r="H238" s="76">
        <f>H248+H262+H239+H242+H246+H254+H264+H257+H251+H259</f>
        <v>0</v>
      </c>
      <c r="I238" s="76">
        <f>I248+I262+I239+I242+I246+I254+I264+I257+I251+I259</f>
        <v>0</v>
      </c>
      <c r="J238" s="76">
        <f>J248+J262+J239+J242+J246+J254+J264+J257+J251+J259</f>
        <v>229466.48099999997</v>
      </c>
    </row>
    <row r="239" spans="1:10" s="22" customFormat="1" ht="36" customHeight="1">
      <c r="A239" s="8" t="s">
        <v>307</v>
      </c>
      <c r="B239" s="48" t="s">
        <v>124</v>
      </c>
      <c r="C239" s="48" t="s">
        <v>74</v>
      </c>
      <c r="D239" s="48" t="s">
        <v>540</v>
      </c>
      <c r="E239" s="48" t="s">
        <v>279</v>
      </c>
      <c r="F239" s="76">
        <v>1240.9</v>
      </c>
      <c r="G239" s="76">
        <f>G240+G241</f>
        <v>0</v>
      </c>
      <c r="H239" s="76">
        <f>H240+H241</f>
        <v>0</v>
      </c>
      <c r="I239" s="76">
        <f>I240+I241</f>
        <v>0</v>
      </c>
      <c r="J239" s="76">
        <f>J240+J241</f>
        <v>1240.9</v>
      </c>
    </row>
    <row r="240" spans="1:10" s="22" customFormat="1" ht="24.75" customHeight="1">
      <c r="A240" s="9" t="s">
        <v>27</v>
      </c>
      <c r="B240" s="47" t="s">
        <v>124</v>
      </c>
      <c r="C240" s="47" t="s">
        <v>74</v>
      </c>
      <c r="D240" s="47" t="s">
        <v>540</v>
      </c>
      <c r="E240" s="47" t="s">
        <v>30</v>
      </c>
      <c r="F240" s="70">
        <v>1077.625</v>
      </c>
      <c r="G240" s="70">
        <v>0</v>
      </c>
      <c r="H240" s="70">
        <v>0</v>
      </c>
      <c r="I240" s="70">
        <v>0</v>
      </c>
      <c r="J240" s="70">
        <f>F240+G240+H240+I240</f>
        <v>1077.625</v>
      </c>
    </row>
    <row r="241" spans="1:10" s="22" customFormat="1" ht="24.75" customHeight="1">
      <c r="A241" s="9" t="s">
        <v>120</v>
      </c>
      <c r="B241" s="47" t="s">
        <v>124</v>
      </c>
      <c r="C241" s="47" t="s">
        <v>74</v>
      </c>
      <c r="D241" s="47" t="s">
        <v>540</v>
      </c>
      <c r="E241" s="47" t="s">
        <v>29</v>
      </c>
      <c r="F241" s="70">
        <v>163.275</v>
      </c>
      <c r="G241" s="70">
        <v>0</v>
      </c>
      <c r="H241" s="70">
        <v>0</v>
      </c>
      <c r="I241" s="70">
        <v>0</v>
      </c>
      <c r="J241" s="70">
        <f>F241+G241+H241+I241</f>
        <v>163.275</v>
      </c>
    </row>
    <row r="242" spans="1:10" s="22" customFormat="1" ht="70.5" customHeight="1">
      <c r="A242" s="23" t="s">
        <v>116</v>
      </c>
      <c r="B242" s="48" t="s">
        <v>124</v>
      </c>
      <c r="C242" s="48" t="s">
        <v>74</v>
      </c>
      <c r="D242" s="48" t="s">
        <v>541</v>
      </c>
      <c r="E242" s="48" t="s">
        <v>279</v>
      </c>
      <c r="F242" s="76">
        <v>193214.99999999997</v>
      </c>
      <c r="G242" s="76">
        <f>G243+G245+G244</f>
        <v>0</v>
      </c>
      <c r="H242" s="76">
        <f>H243+H245+H244</f>
        <v>0</v>
      </c>
      <c r="I242" s="76">
        <f>I243+I245+I244</f>
        <v>0</v>
      </c>
      <c r="J242" s="76">
        <f>J243+J245+J244</f>
        <v>193214.99999999997</v>
      </c>
    </row>
    <row r="243" spans="1:10" s="22" customFormat="1" ht="45" customHeight="1">
      <c r="A243" s="9" t="s">
        <v>28</v>
      </c>
      <c r="B243" s="47" t="s">
        <v>124</v>
      </c>
      <c r="C243" s="47" t="s">
        <v>74</v>
      </c>
      <c r="D243" s="47" t="s">
        <v>541</v>
      </c>
      <c r="E243" s="47" t="s">
        <v>26</v>
      </c>
      <c r="F243" s="70">
        <v>170914.69999999998</v>
      </c>
      <c r="G243" s="70">
        <v>0</v>
      </c>
      <c r="H243" s="70">
        <v>0</v>
      </c>
      <c r="I243" s="70">
        <v>0</v>
      </c>
      <c r="J243" s="70">
        <f>F243+G243+H243+I243</f>
        <v>170914.69999999998</v>
      </c>
    </row>
    <row r="244" spans="1:10" s="22" customFormat="1" ht="24.75" customHeight="1">
      <c r="A244" s="9" t="s">
        <v>27</v>
      </c>
      <c r="B244" s="47" t="s">
        <v>124</v>
      </c>
      <c r="C244" s="47" t="s">
        <v>74</v>
      </c>
      <c r="D244" s="47" t="s">
        <v>541</v>
      </c>
      <c r="E244" s="47" t="s">
        <v>30</v>
      </c>
      <c r="F244" s="70">
        <v>1893.968</v>
      </c>
      <c r="G244" s="70">
        <v>0</v>
      </c>
      <c r="H244" s="70">
        <v>0</v>
      </c>
      <c r="I244" s="70">
        <v>0</v>
      </c>
      <c r="J244" s="70">
        <f>F244+G244+H244+I244</f>
        <v>1893.968</v>
      </c>
    </row>
    <row r="245" spans="1:10" s="22" customFormat="1" ht="24.75" customHeight="1">
      <c r="A245" s="9" t="s">
        <v>120</v>
      </c>
      <c r="B245" s="47" t="s">
        <v>124</v>
      </c>
      <c r="C245" s="47" t="s">
        <v>74</v>
      </c>
      <c r="D245" s="47" t="s">
        <v>541</v>
      </c>
      <c r="E245" s="47" t="s">
        <v>29</v>
      </c>
      <c r="F245" s="70">
        <v>20406.332</v>
      </c>
      <c r="G245" s="70">
        <v>0</v>
      </c>
      <c r="H245" s="70">
        <v>0</v>
      </c>
      <c r="I245" s="70">
        <v>0</v>
      </c>
      <c r="J245" s="70">
        <f>F245+G245+H245+I245</f>
        <v>20406.332</v>
      </c>
    </row>
    <row r="246" spans="1:10" s="22" customFormat="1" ht="57" customHeight="1">
      <c r="A246" s="8" t="s">
        <v>117</v>
      </c>
      <c r="B246" s="48" t="s">
        <v>124</v>
      </c>
      <c r="C246" s="48" t="s">
        <v>74</v>
      </c>
      <c r="D246" s="48" t="s">
        <v>546</v>
      </c>
      <c r="E246" s="48" t="s">
        <v>279</v>
      </c>
      <c r="F246" s="76">
        <v>19.5</v>
      </c>
      <c r="G246" s="76">
        <f>G247</f>
        <v>0</v>
      </c>
      <c r="H246" s="76">
        <f>H247</f>
        <v>0</v>
      </c>
      <c r="I246" s="76">
        <f>I247</f>
        <v>0</v>
      </c>
      <c r="J246" s="76">
        <f>J247</f>
        <v>19.5</v>
      </c>
    </row>
    <row r="247" spans="1:10" s="22" customFormat="1" ht="24.75" customHeight="1">
      <c r="A247" s="9" t="s">
        <v>27</v>
      </c>
      <c r="B247" s="47" t="s">
        <v>124</v>
      </c>
      <c r="C247" s="47" t="s">
        <v>74</v>
      </c>
      <c r="D247" s="47" t="s">
        <v>546</v>
      </c>
      <c r="E247" s="47" t="s">
        <v>30</v>
      </c>
      <c r="F247" s="70">
        <v>19.5</v>
      </c>
      <c r="G247" s="70">
        <v>0</v>
      </c>
      <c r="H247" s="70">
        <v>0</v>
      </c>
      <c r="I247" s="70">
        <v>0</v>
      </c>
      <c r="J247" s="70">
        <f>F247+G247+H247+I247</f>
        <v>19.5</v>
      </c>
    </row>
    <row r="248" spans="1:10" s="22" customFormat="1" ht="45.75" customHeight="1">
      <c r="A248" s="8" t="s">
        <v>481</v>
      </c>
      <c r="B248" s="48" t="s">
        <v>124</v>
      </c>
      <c r="C248" s="48" t="s">
        <v>74</v>
      </c>
      <c r="D248" s="48" t="s">
        <v>482</v>
      </c>
      <c r="E248" s="48" t="s">
        <v>279</v>
      </c>
      <c r="F248" s="76">
        <v>1894.7</v>
      </c>
      <c r="G248" s="76">
        <f>G249+G250</f>
        <v>0</v>
      </c>
      <c r="H248" s="76">
        <f>H249+H250</f>
        <v>0</v>
      </c>
      <c r="I248" s="76">
        <f>I249+I250</f>
        <v>0</v>
      </c>
      <c r="J248" s="76">
        <f>J249+J250</f>
        <v>1894.7</v>
      </c>
    </row>
    <row r="249" spans="1:10" s="22" customFormat="1" ht="24.75" customHeight="1">
      <c r="A249" s="9" t="s">
        <v>27</v>
      </c>
      <c r="B249" s="47" t="s">
        <v>124</v>
      </c>
      <c r="C249" s="47" t="s">
        <v>74</v>
      </c>
      <c r="D249" s="47" t="s">
        <v>482</v>
      </c>
      <c r="E249" s="47" t="s">
        <v>30</v>
      </c>
      <c r="F249" s="70">
        <v>1724.726</v>
      </c>
      <c r="G249" s="70">
        <v>0</v>
      </c>
      <c r="H249" s="70">
        <v>0</v>
      </c>
      <c r="I249" s="70">
        <v>0</v>
      </c>
      <c r="J249" s="70">
        <f>F249+G249+H249+I249</f>
        <v>1724.726</v>
      </c>
    </row>
    <row r="250" spans="1:10" s="22" customFormat="1" ht="24.75" customHeight="1">
      <c r="A250" s="9" t="s">
        <v>120</v>
      </c>
      <c r="B250" s="47" t="s">
        <v>124</v>
      </c>
      <c r="C250" s="47" t="s">
        <v>74</v>
      </c>
      <c r="D250" s="47" t="s">
        <v>482</v>
      </c>
      <c r="E250" s="47" t="s">
        <v>29</v>
      </c>
      <c r="F250" s="70">
        <v>169.974</v>
      </c>
      <c r="G250" s="70">
        <v>0</v>
      </c>
      <c r="H250" s="70">
        <v>0</v>
      </c>
      <c r="I250" s="70">
        <v>0</v>
      </c>
      <c r="J250" s="70">
        <f>F250+G250+H250+I250</f>
        <v>169.974</v>
      </c>
    </row>
    <row r="251" spans="1:10" s="22" customFormat="1" ht="37.5" customHeight="1">
      <c r="A251" s="8" t="s">
        <v>679</v>
      </c>
      <c r="B251" s="48" t="s">
        <v>124</v>
      </c>
      <c r="C251" s="48" t="s">
        <v>74</v>
      </c>
      <c r="D251" s="48" t="s">
        <v>747</v>
      </c>
      <c r="E251" s="48" t="s">
        <v>279</v>
      </c>
      <c r="F251" s="76">
        <v>13789.081</v>
      </c>
      <c r="G251" s="76">
        <f>G252+G253</f>
        <v>0</v>
      </c>
      <c r="H251" s="76">
        <f>H252+H253</f>
        <v>0</v>
      </c>
      <c r="I251" s="76">
        <f>I252+I253</f>
        <v>0</v>
      </c>
      <c r="J251" s="76">
        <f>J252+J253</f>
        <v>13789.081</v>
      </c>
    </row>
    <row r="252" spans="1:10" s="22" customFormat="1" ht="24.75" customHeight="1">
      <c r="A252" s="9" t="s">
        <v>27</v>
      </c>
      <c r="B252" s="47" t="s">
        <v>124</v>
      </c>
      <c r="C252" s="47" t="s">
        <v>74</v>
      </c>
      <c r="D252" s="47" t="s">
        <v>747</v>
      </c>
      <c r="E252" s="47" t="s">
        <v>30</v>
      </c>
      <c r="F252" s="70">
        <v>12589.584</v>
      </c>
      <c r="G252" s="70">
        <v>0</v>
      </c>
      <c r="H252" s="70">
        <v>0</v>
      </c>
      <c r="I252" s="70">
        <v>0</v>
      </c>
      <c r="J252" s="70">
        <f>F252+G252+H252+I252</f>
        <v>12589.584</v>
      </c>
    </row>
    <row r="253" spans="1:10" s="22" customFormat="1" ht="24.75" customHeight="1">
      <c r="A253" s="9" t="s">
        <v>120</v>
      </c>
      <c r="B253" s="47" t="s">
        <v>124</v>
      </c>
      <c r="C253" s="47" t="s">
        <v>74</v>
      </c>
      <c r="D253" s="47" t="s">
        <v>747</v>
      </c>
      <c r="E253" s="47" t="s">
        <v>29</v>
      </c>
      <c r="F253" s="70">
        <v>1199.497</v>
      </c>
      <c r="G253" s="70">
        <v>0</v>
      </c>
      <c r="H253" s="70">
        <v>0</v>
      </c>
      <c r="I253" s="70">
        <v>0</v>
      </c>
      <c r="J253" s="70">
        <f>F253+G253+H253+I253</f>
        <v>1199.497</v>
      </c>
    </row>
    <row r="254" spans="1:10" s="22" customFormat="1" ht="38.25" customHeight="1">
      <c r="A254" s="8" t="s">
        <v>679</v>
      </c>
      <c r="B254" s="48" t="s">
        <v>124</v>
      </c>
      <c r="C254" s="48" t="s">
        <v>74</v>
      </c>
      <c r="D254" s="48" t="s">
        <v>680</v>
      </c>
      <c r="E254" s="48" t="s">
        <v>279</v>
      </c>
      <c r="F254" s="76">
        <v>0</v>
      </c>
      <c r="G254" s="76">
        <f>G255+G256</f>
        <v>0</v>
      </c>
      <c r="H254" s="76">
        <f>H255+H256</f>
        <v>0</v>
      </c>
      <c r="I254" s="76">
        <f>I255+I256</f>
        <v>0</v>
      </c>
      <c r="J254" s="76">
        <f>J255+J256</f>
        <v>0</v>
      </c>
    </row>
    <row r="255" spans="1:10" s="22" customFormat="1" ht="24.75" customHeight="1">
      <c r="A255" s="9" t="s">
        <v>27</v>
      </c>
      <c r="B255" s="47" t="s">
        <v>124</v>
      </c>
      <c r="C255" s="47" t="s">
        <v>74</v>
      </c>
      <c r="D255" s="47" t="s">
        <v>680</v>
      </c>
      <c r="E255" s="47" t="s">
        <v>30</v>
      </c>
      <c r="F255" s="70">
        <v>0</v>
      </c>
      <c r="G255" s="70">
        <v>0</v>
      </c>
      <c r="H255" s="70">
        <v>0</v>
      </c>
      <c r="I255" s="70">
        <v>0</v>
      </c>
      <c r="J255" s="70">
        <f>F255+G255+H255+I255</f>
        <v>0</v>
      </c>
    </row>
    <row r="256" spans="1:10" s="22" customFormat="1" ht="24.75" customHeight="1">
      <c r="A256" s="9" t="s">
        <v>120</v>
      </c>
      <c r="B256" s="47" t="s">
        <v>124</v>
      </c>
      <c r="C256" s="47" t="s">
        <v>74</v>
      </c>
      <c r="D256" s="47" t="s">
        <v>680</v>
      </c>
      <c r="E256" s="47" t="s">
        <v>29</v>
      </c>
      <c r="F256" s="70">
        <v>0</v>
      </c>
      <c r="G256" s="70">
        <v>0</v>
      </c>
      <c r="H256" s="70">
        <v>0</v>
      </c>
      <c r="I256" s="70">
        <v>0</v>
      </c>
      <c r="J256" s="70">
        <v>0</v>
      </c>
    </row>
    <row r="257" spans="1:10" s="22" customFormat="1" ht="69" customHeight="1">
      <c r="A257" s="35" t="s">
        <v>707</v>
      </c>
      <c r="B257" s="48" t="s">
        <v>124</v>
      </c>
      <c r="C257" s="48" t="s">
        <v>74</v>
      </c>
      <c r="D257" s="48" t="s">
        <v>705</v>
      </c>
      <c r="E257" s="48" t="s">
        <v>279</v>
      </c>
      <c r="F257" s="76">
        <v>0</v>
      </c>
      <c r="G257" s="76">
        <f>G258</f>
        <v>0</v>
      </c>
      <c r="H257" s="76">
        <f>H258</f>
        <v>0</v>
      </c>
      <c r="I257" s="76">
        <f>I258</f>
        <v>0</v>
      </c>
      <c r="J257" s="76">
        <f>J258</f>
        <v>0</v>
      </c>
    </row>
    <row r="258" spans="1:10" s="22" customFormat="1" ht="48.75" customHeight="1">
      <c r="A258" s="31" t="s">
        <v>708</v>
      </c>
      <c r="B258" s="47" t="s">
        <v>124</v>
      </c>
      <c r="C258" s="47" t="s">
        <v>74</v>
      </c>
      <c r="D258" s="47" t="s">
        <v>705</v>
      </c>
      <c r="E258" s="47" t="s">
        <v>26</v>
      </c>
      <c r="F258" s="70">
        <v>0</v>
      </c>
      <c r="G258" s="70">
        <v>0</v>
      </c>
      <c r="H258" s="70">
        <v>0</v>
      </c>
      <c r="I258" s="70">
        <v>0</v>
      </c>
      <c r="J258" s="70">
        <f>F258+G258+H258+I258</f>
        <v>0</v>
      </c>
    </row>
    <row r="259" spans="1:10" s="22" customFormat="1" ht="63" customHeight="1">
      <c r="A259" s="35" t="s">
        <v>749</v>
      </c>
      <c r="B259" s="48" t="s">
        <v>124</v>
      </c>
      <c r="C259" s="48" t="s">
        <v>74</v>
      </c>
      <c r="D259" s="146" t="s">
        <v>748</v>
      </c>
      <c r="E259" s="48" t="s">
        <v>279</v>
      </c>
      <c r="F259" s="76">
        <v>19307.3</v>
      </c>
      <c r="G259" s="76">
        <f>G260+G261</f>
        <v>0</v>
      </c>
      <c r="H259" s="76">
        <f>H260+H261</f>
        <v>0</v>
      </c>
      <c r="I259" s="76">
        <f>I260+I261</f>
        <v>0</v>
      </c>
      <c r="J259" s="76">
        <f>J260+J261</f>
        <v>19307.3</v>
      </c>
    </row>
    <row r="260" spans="1:10" s="22" customFormat="1" ht="48.75" customHeight="1">
      <c r="A260" s="9" t="s">
        <v>708</v>
      </c>
      <c r="B260" s="47" t="s">
        <v>124</v>
      </c>
      <c r="C260" s="47" t="s">
        <v>74</v>
      </c>
      <c r="D260" s="127" t="s">
        <v>748</v>
      </c>
      <c r="E260" s="47" t="s">
        <v>26</v>
      </c>
      <c r="F260" s="70">
        <v>17511.272</v>
      </c>
      <c r="G260" s="70">
        <v>0</v>
      </c>
      <c r="H260" s="70">
        <v>0</v>
      </c>
      <c r="I260" s="70">
        <v>0</v>
      </c>
      <c r="J260" s="70">
        <f>F260+G260+H260+I260</f>
        <v>17511.272</v>
      </c>
    </row>
    <row r="261" spans="1:10" s="22" customFormat="1" ht="27.75" customHeight="1">
      <c r="A261" s="9" t="s">
        <v>120</v>
      </c>
      <c r="B261" s="47" t="s">
        <v>124</v>
      </c>
      <c r="C261" s="47" t="s">
        <v>74</v>
      </c>
      <c r="D261" s="135" t="s">
        <v>748</v>
      </c>
      <c r="E261" s="47" t="s">
        <v>29</v>
      </c>
      <c r="F261" s="70">
        <v>1796.028</v>
      </c>
      <c r="G261" s="70">
        <v>0</v>
      </c>
      <c r="H261" s="70">
        <v>0</v>
      </c>
      <c r="I261" s="70">
        <v>0</v>
      </c>
      <c r="J261" s="70">
        <f>F261+G261+H261+I261</f>
        <v>1796.028</v>
      </c>
    </row>
    <row r="262" spans="1:10" s="22" customFormat="1" ht="39.75" customHeight="1">
      <c r="A262" s="8" t="s">
        <v>521</v>
      </c>
      <c r="B262" s="48" t="s">
        <v>124</v>
      </c>
      <c r="C262" s="48" t="s">
        <v>74</v>
      </c>
      <c r="D262" s="48" t="s">
        <v>522</v>
      </c>
      <c r="E262" s="48" t="s">
        <v>279</v>
      </c>
      <c r="F262" s="76">
        <v>0</v>
      </c>
      <c r="G262" s="76">
        <f>G263</f>
        <v>0</v>
      </c>
      <c r="H262" s="76">
        <f>H263</f>
        <v>0</v>
      </c>
      <c r="I262" s="76">
        <f>I263</f>
        <v>0</v>
      </c>
      <c r="J262" s="76">
        <f>J263</f>
        <v>0</v>
      </c>
    </row>
    <row r="263" spans="1:10" s="22" customFormat="1" ht="24.75" customHeight="1">
      <c r="A263" s="9" t="s">
        <v>27</v>
      </c>
      <c r="B263" s="47" t="s">
        <v>124</v>
      </c>
      <c r="C263" s="47" t="s">
        <v>74</v>
      </c>
      <c r="D263" s="47" t="s">
        <v>522</v>
      </c>
      <c r="E263" s="47" t="s">
        <v>30</v>
      </c>
      <c r="F263" s="70">
        <v>0</v>
      </c>
      <c r="G263" s="70">
        <v>0</v>
      </c>
      <c r="H263" s="70">
        <v>0</v>
      </c>
      <c r="I263" s="70">
        <v>0</v>
      </c>
      <c r="J263" s="70">
        <f>F263+G263+H263+I263</f>
        <v>0</v>
      </c>
    </row>
    <row r="264" spans="1:10" s="22" customFormat="1" ht="60" customHeight="1">
      <c r="A264" s="35" t="s">
        <v>702</v>
      </c>
      <c r="B264" s="48" t="s">
        <v>124</v>
      </c>
      <c r="C264" s="48" t="s">
        <v>74</v>
      </c>
      <c r="D264" s="48" t="s">
        <v>703</v>
      </c>
      <c r="E264" s="48" t="s">
        <v>279</v>
      </c>
      <c r="F264" s="76">
        <v>0</v>
      </c>
      <c r="G264" s="76">
        <f>G265+G266</f>
        <v>0</v>
      </c>
      <c r="H264" s="76">
        <f>H265+H266</f>
        <v>0</v>
      </c>
      <c r="I264" s="76">
        <f>I265+I266</f>
        <v>0</v>
      </c>
      <c r="J264" s="76">
        <f>J265+J266</f>
        <v>0</v>
      </c>
    </row>
    <row r="265" spans="1:10" s="22" customFormat="1" ht="24.75" customHeight="1">
      <c r="A265" s="9" t="s">
        <v>27</v>
      </c>
      <c r="B265" s="47" t="s">
        <v>124</v>
      </c>
      <c r="C265" s="47" t="s">
        <v>74</v>
      </c>
      <c r="D265" s="47" t="s">
        <v>703</v>
      </c>
      <c r="E265" s="47" t="s">
        <v>30</v>
      </c>
      <c r="F265" s="70">
        <v>0</v>
      </c>
      <c r="G265" s="70">
        <v>0</v>
      </c>
      <c r="H265" s="70">
        <v>0</v>
      </c>
      <c r="I265" s="70">
        <v>0</v>
      </c>
      <c r="J265" s="70">
        <f>F265+G265+H265+I265</f>
        <v>0</v>
      </c>
    </row>
    <row r="266" spans="1:10" s="22" customFormat="1" ht="24.75" customHeight="1">
      <c r="A266" s="9" t="s">
        <v>120</v>
      </c>
      <c r="B266" s="47" t="s">
        <v>124</v>
      </c>
      <c r="C266" s="47" t="s">
        <v>74</v>
      </c>
      <c r="D266" s="47" t="s">
        <v>703</v>
      </c>
      <c r="E266" s="47" t="s">
        <v>29</v>
      </c>
      <c r="F266" s="70">
        <v>0</v>
      </c>
      <c r="G266" s="70">
        <v>0</v>
      </c>
      <c r="H266" s="70">
        <v>0</v>
      </c>
      <c r="I266" s="70">
        <v>0</v>
      </c>
      <c r="J266" s="70">
        <f>F266+G266+H266+I266</f>
        <v>0</v>
      </c>
    </row>
    <row r="267" spans="1:10" s="22" customFormat="1" ht="34.5" customHeight="1">
      <c r="A267" s="8" t="s">
        <v>221</v>
      </c>
      <c r="B267" s="48" t="s">
        <v>124</v>
      </c>
      <c r="C267" s="48" t="s">
        <v>74</v>
      </c>
      <c r="D267" s="48" t="s">
        <v>434</v>
      </c>
      <c r="E267" s="48" t="s">
        <v>279</v>
      </c>
      <c r="F267" s="76">
        <v>7954.908</v>
      </c>
      <c r="G267" s="76">
        <f>G268</f>
        <v>0</v>
      </c>
      <c r="H267" s="76">
        <f>H268</f>
        <v>0</v>
      </c>
      <c r="I267" s="76">
        <f>I268</f>
        <v>0</v>
      </c>
      <c r="J267" s="76">
        <f>J268</f>
        <v>7954.908</v>
      </c>
    </row>
    <row r="268" spans="1:10" s="22" customFormat="1" ht="47.25" customHeight="1">
      <c r="A268" s="9" t="s">
        <v>28</v>
      </c>
      <c r="B268" s="47" t="s">
        <v>124</v>
      </c>
      <c r="C268" s="47" t="s">
        <v>74</v>
      </c>
      <c r="D268" s="47" t="s">
        <v>434</v>
      </c>
      <c r="E268" s="47" t="s">
        <v>26</v>
      </c>
      <c r="F268" s="70">
        <v>7954.908</v>
      </c>
      <c r="G268" s="70">
        <v>0</v>
      </c>
      <c r="H268" s="70">
        <v>0</v>
      </c>
      <c r="I268" s="70">
        <v>0</v>
      </c>
      <c r="J268" s="70">
        <f>F268+G268+H268+I268</f>
        <v>7954.908</v>
      </c>
    </row>
    <row r="269" spans="1:10" s="22" customFormat="1" ht="23.25" customHeight="1">
      <c r="A269" s="8" t="s">
        <v>12</v>
      </c>
      <c r="B269" s="48" t="s">
        <v>124</v>
      </c>
      <c r="C269" s="48" t="s">
        <v>74</v>
      </c>
      <c r="D269" s="48" t="s">
        <v>244</v>
      </c>
      <c r="E269" s="48" t="s">
        <v>279</v>
      </c>
      <c r="F269" s="76">
        <v>168789.98099999997</v>
      </c>
      <c r="G269" s="76">
        <f>G270+G290</f>
        <v>-1636.8310000000001</v>
      </c>
      <c r="H269" s="76">
        <f>H270+H290</f>
        <v>0</v>
      </c>
      <c r="I269" s="76">
        <f>I270+I290</f>
        <v>0</v>
      </c>
      <c r="J269" s="76">
        <f>J270+J290</f>
        <v>167153.15</v>
      </c>
    </row>
    <row r="270" spans="1:10" s="22" customFormat="1" ht="23.25" customHeight="1">
      <c r="A270" s="8" t="s">
        <v>629</v>
      </c>
      <c r="B270" s="48" t="s">
        <v>124</v>
      </c>
      <c r="C270" s="48" t="s">
        <v>74</v>
      </c>
      <c r="D270" s="48" t="s">
        <v>270</v>
      </c>
      <c r="E270" s="48" t="s">
        <v>279</v>
      </c>
      <c r="F270" s="76">
        <v>168722.96899999998</v>
      </c>
      <c r="G270" s="76">
        <f>G271+G277+G284+G287+G280+G282</f>
        <v>-1636.8310000000001</v>
      </c>
      <c r="H270" s="76">
        <f>H271+H277+H284+H287+H280+H282</f>
        <v>0</v>
      </c>
      <c r="I270" s="76">
        <f>I271+I277+I284+I287+I280+I282</f>
        <v>0</v>
      </c>
      <c r="J270" s="76">
        <f>J271+J277+J284+J287+J280+J282</f>
        <v>167086.138</v>
      </c>
    </row>
    <row r="271" spans="1:10" s="22" customFormat="1" ht="23.25" customHeight="1">
      <c r="A271" s="8" t="s">
        <v>632</v>
      </c>
      <c r="B271" s="48" t="s">
        <v>124</v>
      </c>
      <c r="C271" s="48" t="s">
        <v>74</v>
      </c>
      <c r="D271" s="48" t="s">
        <v>378</v>
      </c>
      <c r="E271" s="48" t="s">
        <v>279</v>
      </c>
      <c r="F271" s="76">
        <v>148589.502</v>
      </c>
      <c r="G271" s="76">
        <f>G272+G273+G276+G275+G274</f>
        <v>-111.228</v>
      </c>
      <c r="H271" s="76">
        <f>H272+H273+H276+H275+H274</f>
        <v>0</v>
      </c>
      <c r="I271" s="76">
        <f>I272+I273+I276+I275+I274</f>
        <v>0</v>
      </c>
      <c r="J271" s="76">
        <f>J272+J273+J276+J275+J274</f>
        <v>148478.274</v>
      </c>
    </row>
    <row r="272" spans="1:10" s="20" customFormat="1" ht="45.75" customHeight="1">
      <c r="A272" s="9" t="s">
        <v>28</v>
      </c>
      <c r="B272" s="47" t="s">
        <v>124</v>
      </c>
      <c r="C272" s="47" t="s">
        <v>74</v>
      </c>
      <c r="D272" s="47" t="s">
        <v>378</v>
      </c>
      <c r="E272" s="47" t="s">
        <v>26</v>
      </c>
      <c r="F272" s="82">
        <v>64709.217000000004</v>
      </c>
      <c r="G272" s="82">
        <v>0</v>
      </c>
      <c r="H272" s="82">
        <v>0</v>
      </c>
      <c r="I272" s="82">
        <v>0</v>
      </c>
      <c r="J272" s="82">
        <f>F272+G272+H272+I272</f>
        <v>64709.217000000004</v>
      </c>
    </row>
    <row r="273" spans="1:10" s="20" customFormat="1" ht="23.25" customHeight="1">
      <c r="A273" s="9" t="s">
        <v>27</v>
      </c>
      <c r="B273" s="47" t="s">
        <v>124</v>
      </c>
      <c r="C273" s="47" t="s">
        <v>74</v>
      </c>
      <c r="D273" s="47" t="s">
        <v>378</v>
      </c>
      <c r="E273" s="47" t="s">
        <v>30</v>
      </c>
      <c r="F273" s="82">
        <v>55642.429000000004</v>
      </c>
      <c r="G273" s="82">
        <v>-111.228</v>
      </c>
      <c r="H273" s="82">
        <v>0</v>
      </c>
      <c r="I273" s="82">
        <v>0</v>
      </c>
      <c r="J273" s="82">
        <f>F273+G273+H273+I273</f>
        <v>55531.201</v>
      </c>
    </row>
    <row r="274" spans="1:10" s="20" customFormat="1" ht="13.5" customHeight="1">
      <c r="A274" s="9" t="s">
        <v>24</v>
      </c>
      <c r="B274" s="47" t="s">
        <v>124</v>
      </c>
      <c r="C274" s="47" t="s">
        <v>74</v>
      </c>
      <c r="D274" s="47" t="s">
        <v>378</v>
      </c>
      <c r="E274" s="47" t="s">
        <v>23</v>
      </c>
      <c r="F274" s="82">
        <v>133.714</v>
      </c>
      <c r="G274" s="82">
        <v>0</v>
      </c>
      <c r="H274" s="82">
        <v>0</v>
      </c>
      <c r="I274" s="82">
        <v>0</v>
      </c>
      <c r="J274" s="82">
        <f>F274+G274+H274+I274</f>
        <v>133.714</v>
      </c>
    </row>
    <row r="275" spans="1:10" s="20" customFormat="1" ht="23.25" customHeight="1">
      <c r="A275" s="9" t="s">
        <v>120</v>
      </c>
      <c r="B275" s="47" t="s">
        <v>124</v>
      </c>
      <c r="C275" s="47" t="s">
        <v>74</v>
      </c>
      <c r="D275" s="47" t="s">
        <v>378</v>
      </c>
      <c r="E275" s="47" t="s">
        <v>29</v>
      </c>
      <c r="F275" s="82">
        <v>24007.28</v>
      </c>
      <c r="G275" s="82">
        <v>0</v>
      </c>
      <c r="H275" s="82">
        <v>0</v>
      </c>
      <c r="I275" s="82">
        <v>0</v>
      </c>
      <c r="J275" s="82">
        <f>F275+G275+H275+I275</f>
        <v>24007.28</v>
      </c>
    </row>
    <row r="276" spans="1:10" s="20" customFormat="1" ht="11.25" customHeight="1">
      <c r="A276" s="9" t="s">
        <v>22</v>
      </c>
      <c r="B276" s="47" t="s">
        <v>124</v>
      </c>
      <c r="C276" s="47" t="s">
        <v>74</v>
      </c>
      <c r="D276" s="47" t="s">
        <v>378</v>
      </c>
      <c r="E276" s="47" t="s">
        <v>21</v>
      </c>
      <c r="F276" s="82">
        <v>4096.862000000001</v>
      </c>
      <c r="G276" s="82">
        <v>0</v>
      </c>
      <c r="H276" s="82">
        <v>0</v>
      </c>
      <c r="I276" s="82">
        <v>0</v>
      </c>
      <c r="J276" s="82">
        <f>F276+G276+H276+I276</f>
        <v>4096.862000000001</v>
      </c>
    </row>
    <row r="277" spans="1:10" s="20" customFormat="1" ht="21.75" customHeight="1">
      <c r="A277" s="9" t="s">
        <v>754</v>
      </c>
      <c r="B277" s="48" t="s">
        <v>124</v>
      </c>
      <c r="C277" s="48" t="s">
        <v>74</v>
      </c>
      <c r="D277" s="48" t="s">
        <v>753</v>
      </c>
      <c r="E277" s="48" t="s">
        <v>279</v>
      </c>
      <c r="F277" s="96">
        <v>12679.547999999999</v>
      </c>
      <c r="G277" s="96">
        <f>G278+G279</f>
        <v>-116.47</v>
      </c>
      <c r="H277" s="96">
        <f>H278+H279</f>
        <v>0</v>
      </c>
      <c r="I277" s="96">
        <f>I278+I279</f>
        <v>0</v>
      </c>
      <c r="J277" s="96">
        <f>J278+J279</f>
        <v>12563.078</v>
      </c>
    </row>
    <row r="278" spans="1:10" s="20" customFormat="1" ht="24.75" customHeight="1">
      <c r="A278" s="9" t="s">
        <v>27</v>
      </c>
      <c r="B278" s="47" t="s">
        <v>124</v>
      </c>
      <c r="C278" s="47" t="s">
        <v>74</v>
      </c>
      <c r="D278" s="47" t="s">
        <v>753</v>
      </c>
      <c r="E278" s="47" t="s">
        <v>30</v>
      </c>
      <c r="F278" s="82">
        <v>11262.719</v>
      </c>
      <c r="G278" s="82">
        <v>-116.47</v>
      </c>
      <c r="H278" s="82">
        <v>0</v>
      </c>
      <c r="I278" s="82">
        <v>0</v>
      </c>
      <c r="J278" s="82">
        <f>F278+G278+H278+I278</f>
        <v>11146.249</v>
      </c>
    </row>
    <row r="279" spans="1:10" s="20" customFormat="1" ht="21.75" customHeight="1">
      <c r="A279" s="9" t="s">
        <v>120</v>
      </c>
      <c r="B279" s="47" t="s">
        <v>124</v>
      </c>
      <c r="C279" s="47" t="s">
        <v>74</v>
      </c>
      <c r="D279" s="47" t="s">
        <v>753</v>
      </c>
      <c r="E279" s="47" t="s">
        <v>29</v>
      </c>
      <c r="F279" s="82">
        <v>1416.8290000000002</v>
      </c>
      <c r="G279" s="82">
        <v>0</v>
      </c>
      <c r="H279" s="82">
        <v>0</v>
      </c>
      <c r="I279" s="82">
        <v>0</v>
      </c>
      <c r="J279" s="82">
        <f>F279+G279+H279+I279</f>
        <v>1416.8290000000002</v>
      </c>
    </row>
    <row r="280" spans="1:10" s="22" customFormat="1" ht="46.5" customHeight="1">
      <c r="A280" s="8" t="s">
        <v>820</v>
      </c>
      <c r="B280" s="48" t="s">
        <v>124</v>
      </c>
      <c r="C280" s="48" t="s">
        <v>74</v>
      </c>
      <c r="D280" s="127" t="s">
        <v>821</v>
      </c>
      <c r="E280" s="48" t="s">
        <v>279</v>
      </c>
      <c r="F280" s="96">
        <v>350.261</v>
      </c>
      <c r="G280" s="96">
        <f>G281</f>
        <v>0</v>
      </c>
      <c r="H280" s="96">
        <f>H281</f>
        <v>0</v>
      </c>
      <c r="I280" s="96">
        <f>I281</f>
        <v>0</v>
      </c>
      <c r="J280" s="96">
        <f>J281</f>
        <v>350.261</v>
      </c>
    </row>
    <row r="281" spans="1:10" s="20" customFormat="1" ht="21.75" customHeight="1">
      <c r="A281" s="9" t="s">
        <v>27</v>
      </c>
      <c r="B281" s="47" t="s">
        <v>124</v>
      </c>
      <c r="C281" s="47" t="s">
        <v>74</v>
      </c>
      <c r="D281" s="135" t="s">
        <v>821</v>
      </c>
      <c r="E281" s="47" t="s">
        <v>30</v>
      </c>
      <c r="F281" s="82">
        <v>350.261</v>
      </c>
      <c r="G281" s="82">
        <v>0</v>
      </c>
      <c r="H281" s="82">
        <v>0</v>
      </c>
      <c r="I281" s="82">
        <v>0</v>
      </c>
      <c r="J281" s="82">
        <f>F281+G281+H281+I281</f>
        <v>350.261</v>
      </c>
    </row>
    <row r="282" spans="1:10" s="20" customFormat="1" ht="21.75" customHeight="1">
      <c r="A282" s="8" t="s">
        <v>635</v>
      </c>
      <c r="B282" s="48" t="s">
        <v>124</v>
      </c>
      <c r="C282" s="48" t="s">
        <v>74</v>
      </c>
      <c r="D282" s="48" t="s">
        <v>380</v>
      </c>
      <c r="E282" s="48" t="s">
        <v>279</v>
      </c>
      <c r="F282" s="76">
        <v>32.648</v>
      </c>
      <c r="G282" s="76">
        <f>G283</f>
        <v>0</v>
      </c>
      <c r="H282" s="76">
        <f>H283</f>
        <v>0</v>
      </c>
      <c r="I282" s="76">
        <f>I283</f>
        <v>0</v>
      </c>
      <c r="J282" s="76">
        <f>J283</f>
        <v>32.648</v>
      </c>
    </row>
    <row r="283" spans="1:10" s="20" customFormat="1" ht="53.25" customHeight="1">
      <c r="A283" s="9" t="s">
        <v>28</v>
      </c>
      <c r="B283" s="47" t="s">
        <v>124</v>
      </c>
      <c r="C283" s="47" t="s">
        <v>74</v>
      </c>
      <c r="D283" s="47" t="s">
        <v>380</v>
      </c>
      <c r="E283" s="47" t="s">
        <v>26</v>
      </c>
      <c r="F283" s="70">
        <v>32.648</v>
      </c>
      <c r="G283" s="70">
        <v>0</v>
      </c>
      <c r="H283" s="70">
        <v>0</v>
      </c>
      <c r="I283" s="70">
        <v>0</v>
      </c>
      <c r="J283" s="70">
        <f>F283+G283+H283+I283</f>
        <v>32.648</v>
      </c>
    </row>
    <row r="284" spans="1:10" s="20" customFormat="1" ht="35.25" customHeight="1">
      <c r="A284" s="8" t="s">
        <v>742</v>
      </c>
      <c r="B284" s="48" t="s">
        <v>124</v>
      </c>
      <c r="C284" s="48" t="s">
        <v>74</v>
      </c>
      <c r="D284" s="139" t="s">
        <v>743</v>
      </c>
      <c r="E284" s="48" t="s">
        <v>279</v>
      </c>
      <c r="F284" s="96">
        <v>3820.6690000000003</v>
      </c>
      <c r="G284" s="96">
        <f>G285+G286</f>
        <v>0</v>
      </c>
      <c r="H284" s="96">
        <f>H285+H286</f>
        <v>0</v>
      </c>
      <c r="I284" s="96">
        <f>I285+I286</f>
        <v>0</v>
      </c>
      <c r="J284" s="96">
        <f>J285+J286</f>
        <v>3820.6690000000003</v>
      </c>
    </row>
    <row r="285" spans="1:10" s="20" customFormat="1" ht="25.5" customHeight="1">
      <c r="A285" s="9" t="s">
        <v>27</v>
      </c>
      <c r="B285" s="47" t="s">
        <v>124</v>
      </c>
      <c r="C285" s="47" t="s">
        <v>74</v>
      </c>
      <c r="D285" s="127" t="s">
        <v>743</v>
      </c>
      <c r="E285" s="47" t="s">
        <v>30</v>
      </c>
      <c r="F285" s="82">
        <v>3052.3520000000003</v>
      </c>
      <c r="G285" s="82">
        <v>0</v>
      </c>
      <c r="H285" s="82">
        <v>0</v>
      </c>
      <c r="I285" s="82">
        <v>0</v>
      </c>
      <c r="J285" s="82">
        <f>F285+G285+H285+I285</f>
        <v>3052.3520000000003</v>
      </c>
    </row>
    <row r="286" spans="1:10" s="20" customFormat="1" ht="24" customHeight="1">
      <c r="A286" s="9" t="s">
        <v>120</v>
      </c>
      <c r="B286" s="47" t="s">
        <v>124</v>
      </c>
      <c r="C286" s="47" t="s">
        <v>74</v>
      </c>
      <c r="D286" s="127" t="s">
        <v>743</v>
      </c>
      <c r="E286" s="47" t="s">
        <v>29</v>
      </c>
      <c r="F286" s="82">
        <v>768.317</v>
      </c>
      <c r="G286" s="82">
        <v>0</v>
      </c>
      <c r="H286" s="82">
        <v>0</v>
      </c>
      <c r="I286" s="82">
        <v>0</v>
      </c>
      <c r="J286" s="82">
        <f>F286+G286+H286+I286</f>
        <v>768.317</v>
      </c>
    </row>
    <row r="287" spans="1:10" s="20" customFormat="1" ht="24.75" customHeight="1">
      <c r="A287" s="8" t="s">
        <v>744</v>
      </c>
      <c r="B287" s="48" t="s">
        <v>124</v>
      </c>
      <c r="C287" s="48" t="s">
        <v>74</v>
      </c>
      <c r="D287" s="146" t="s">
        <v>382</v>
      </c>
      <c r="E287" s="48" t="s">
        <v>279</v>
      </c>
      <c r="F287" s="96">
        <v>3250.341</v>
      </c>
      <c r="G287" s="96">
        <f>G288+G289</f>
        <v>-1409.133</v>
      </c>
      <c r="H287" s="96">
        <f>H288+H289</f>
        <v>0</v>
      </c>
      <c r="I287" s="96">
        <f>I288+I289</f>
        <v>0</v>
      </c>
      <c r="J287" s="96">
        <f>J288+J289</f>
        <v>1841.2079999999999</v>
      </c>
    </row>
    <row r="288" spans="1:10" s="20" customFormat="1" ht="23.25" customHeight="1">
      <c r="A288" s="9" t="s">
        <v>27</v>
      </c>
      <c r="B288" s="47" t="s">
        <v>124</v>
      </c>
      <c r="C288" s="47" t="s">
        <v>74</v>
      </c>
      <c r="D288" s="127" t="s">
        <v>382</v>
      </c>
      <c r="E288" s="47" t="s">
        <v>30</v>
      </c>
      <c r="F288" s="82">
        <v>3236.136</v>
      </c>
      <c r="G288" s="82">
        <v>-1409.133</v>
      </c>
      <c r="H288" s="82">
        <v>0</v>
      </c>
      <c r="I288" s="82">
        <v>0</v>
      </c>
      <c r="J288" s="82">
        <f>F288+G288+H288+I288</f>
        <v>1827.003</v>
      </c>
    </row>
    <row r="289" spans="1:10" s="20" customFormat="1" ht="23.25" customHeight="1">
      <c r="A289" s="9" t="s">
        <v>120</v>
      </c>
      <c r="B289" s="47" t="s">
        <v>124</v>
      </c>
      <c r="C289" s="47" t="s">
        <v>74</v>
      </c>
      <c r="D289" s="127" t="s">
        <v>382</v>
      </c>
      <c r="E289" s="47" t="s">
        <v>29</v>
      </c>
      <c r="F289" s="82">
        <v>14.205</v>
      </c>
      <c r="G289" s="82">
        <v>0</v>
      </c>
      <c r="H289" s="82">
        <v>0</v>
      </c>
      <c r="I289" s="82">
        <v>0</v>
      </c>
      <c r="J289" s="82">
        <f>F289+G289+H289+I289</f>
        <v>14.205</v>
      </c>
    </row>
    <row r="290" spans="1:10" s="20" customFormat="1" ht="23.25" customHeight="1">
      <c r="A290" s="8" t="s">
        <v>494</v>
      </c>
      <c r="B290" s="48" t="s">
        <v>124</v>
      </c>
      <c r="C290" s="48" t="s">
        <v>74</v>
      </c>
      <c r="D290" s="48" t="s">
        <v>300</v>
      </c>
      <c r="E290" s="48" t="s">
        <v>279</v>
      </c>
      <c r="F290" s="76">
        <v>67.012</v>
      </c>
      <c r="G290" s="76">
        <f aca="true" t="shared" si="16" ref="G290:J291">G291</f>
        <v>0</v>
      </c>
      <c r="H290" s="76">
        <f t="shared" si="16"/>
        <v>0</v>
      </c>
      <c r="I290" s="76">
        <f t="shared" si="16"/>
        <v>0</v>
      </c>
      <c r="J290" s="76">
        <f t="shared" si="16"/>
        <v>67.012</v>
      </c>
    </row>
    <row r="291" spans="1:10" s="22" customFormat="1" ht="37.5" customHeight="1">
      <c r="A291" s="8" t="s">
        <v>809</v>
      </c>
      <c r="B291" s="48" t="s">
        <v>124</v>
      </c>
      <c r="C291" s="48" t="s">
        <v>74</v>
      </c>
      <c r="D291" s="48" t="s">
        <v>808</v>
      </c>
      <c r="E291" s="48" t="s">
        <v>279</v>
      </c>
      <c r="F291" s="76">
        <v>67.012</v>
      </c>
      <c r="G291" s="76">
        <f t="shared" si="16"/>
        <v>0</v>
      </c>
      <c r="H291" s="76">
        <f t="shared" si="16"/>
        <v>0</v>
      </c>
      <c r="I291" s="76">
        <f t="shared" si="16"/>
        <v>0</v>
      </c>
      <c r="J291" s="76">
        <f t="shared" si="16"/>
        <v>67.012</v>
      </c>
    </row>
    <row r="292" spans="1:10" s="20" customFormat="1" ht="23.25" customHeight="1">
      <c r="A292" s="9" t="s">
        <v>573</v>
      </c>
      <c r="B292" s="47" t="s">
        <v>124</v>
      </c>
      <c r="C292" s="47" t="s">
        <v>74</v>
      </c>
      <c r="D292" s="47" t="s">
        <v>808</v>
      </c>
      <c r="E292" s="47" t="s">
        <v>30</v>
      </c>
      <c r="F292" s="70">
        <v>67.012</v>
      </c>
      <c r="G292" s="70">
        <v>0</v>
      </c>
      <c r="H292" s="70">
        <v>0</v>
      </c>
      <c r="I292" s="70">
        <v>0</v>
      </c>
      <c r="J292" s="70">
        <f>F292+G292+H292+I292</f>
        <v>67.012</v>
      </c>
    </row>
    <row r="293" spans="1:10" s="20" customFormat="1" ht="14.25" customHeight="1">
      <c r="A293" s="8" t="s">
        <v>147</v>
      </c>
      <c r="B293" s="48" t="s">
        <v>124</v>
      </c>
      <c r="C293" s="48" t="s">
        <v>74</v>
      </c>
      <c r="D293" s="48" t="s">
        <v>95</v>
      </c>
      <c r="E293" s="48" t="s">
        <v>279</v>
      </c>
      <c r="F293" s="76">
        <f>F294+F296+F298+F300+F302+F304+F306+F308+F310+F312+F314+F316+F320+F322+F324+F326+F328+F330+F332+F334+F336+F338+F318+F340</f>
        <v>6452.999999999998</v>
      </c>
      <c r="G293" s="76">
        <f>G294+G296+G298+G300+G302+G304+G306+G308+G310+G312+G314+G316+G320+G322+G324+G326+G328+G330+G332+G334+G336+G338+G318+G340</f>
        <v>55.428</v>
      </c>
      <c r="H293" s="76">
        <f>H294+H296+H298+H300+H302+H304+H306+H308+H310+H312+H314+H316+H320+H322+H324+H326+H328+H330+H332+H334+H336+H338+H318+H340</f>
        <v>0</v>
      </c>
      <c r="I293" s="76">
        <f>I294+I296+I298+I300+I302+I304+I306+I308+I310+I312+I314+I316+I320+I322+I324+I326+I328+I330+I332+I334+I336+I338+I318+I340</f>
        <v>1136.572</v>
      </c>
      <c r="J293" s="76">
        <f>J294+J296+J298+J300+J302+J304+J306+J308+J310+J312+J314+J316+J320+J322+J324+J326+J328+J330+J332+J334+J336+J338+J318+J340</f>
        <v>7644.999999999998</v>
      </c>
    </row>
    <row r="294" spans="1:10" s="20" customFormat="1" ht="113.25" customHeight="1">
      <c r="A294" s="35" t="s">
        <v>676</v>
      </c>
      <c r="B294" s="48" t="s">
        <v>124</v>
      </c>
      <c r="C294" s="48" t="s">
        <v>74</v>
      </c>
      <c r="D294" s="48" t="s">
        <v>677</v>
      </c>
      <c r="E294" s="48" t="s">
        <v>279</v>
      </c>
      <c r="F294" s="76">
        <v>0</v>
      </c>
      <c r="G294" s="76">
        <f>G295</f>
        <v>0</v>
      </c>
      <c r="H294" s="76">
        <f>H295</f>
        <v>0</v>
      </c>
      <c r="I294" s="76">
        <f>I295</f>
        <v>0</v>
      </c>
      <c r="J294" s="76">
        <f>J295</f>
        <v>0</v>
      </c>
    </row>
    <row r="295" spans="1:10" s="20" customFormat="1" ht="23.25" customHeight="1">
      <c r="A295" s="9" t="s">
        <v>27</v>
      </c>
      <c r="B295" s="47" t="s">
        <v>124</v>
      </c>
      <c r="C295" s="47" t="s">
        <v>74</v>
      </c>
      <c r="D295" s="47" t="s">
        <v>677</v>
      </c>
      <c r="E295" s="47" t="s">
        <v>30</v>
      </c>
      <c r="F295" s="70">
        <v>0</v>
      </c>
      <c r="G295" s="70">
        <v>0</v>
      </c>
      <c r="H295" s="70">
        <v>0</v>
      </c>
      <c r="I295" s="70">
        <v>0</v>
      </c>
      <c r="J295" s="70">
        <f>F295+G295+H295+I295</f>
        <v>0</v>
      </c>
    </row>
    <row r="296" spans="1:10" s="20" customFormat="1" ht="95.25" customHeight="1">
      <c r="A296" s="35" t="s">
        <v>825</v>
      </c>
      <c r="B296" s="48" t="s">
        <v>124</v>
      </c>
      <c r="C296" s="48" t="s">
        <v>74</v>
      </c>
      <c r="D296" s="48" t="s">
        <v>826</v>
      </c>
      <c r="E296" s="48" t="s">
        <v>279</v>
      </c>
      <c r="F296" s="76">
        <v>0</v>
      </c>
      <c r="G296" s="76">
        <f>G297</f>
        <v>0</v>
      </c>
      <c r="H296" s="76">
        <f>H297</f>
        <v>0</v>
      </c>
      <c r="I296" s="76">
        <f>I297</f>
        <v>0</v>
      </c>
      <c r="J296" s="76">
        <f>J297</f>
        <v>0</v>
      </c>
    </row>
    <row r="297" spans="1:10" s="20" customFormat="1" ht="23.25" customHeight="1">
      <c r="A297" s="9" t="s">
        <v>27</v>
      </c>
      <c r="B297" s="47" t="s">
        <v>124</v>
      </c>
      <c r="C297" s="47" t="s">
        <v>74</v>
      </c>
      <c r="D297" s="47" t="s">
        <v>826</v>
      </c>
      <c r="E297" s="47" t="s">
        <v>30</v>
      </c>
      <c r="F297" s="70">
        <v>0</v>
      </c>
      <c r="G297" s="70">
        <v>0</v>
      </c>
      <c r="H297" s="70">
        <v>0</v>
      </c>
      <c r="I297" s="70">
        <v>0</v>
      </c>
      <c r="J297" s="70">
        <f>F297+G297+H297+I297</f>
        <v>0</v>
      </c>
    </row>
    <row r="298" spans="1:10" s="20" customFormat="1" ht="14.25" customHeight="1">
      <c r="A298" s="35" t="s">
        <v>855</v>
      </c>
      <c r="B298" s="48" t="s">
        <v>124</v>
      </c>
      <c r="C298" s="48" t="s">
        <v>74</v>
      </c>
      <c r="D298" s="48" t="s">
        <v>856</v>
      </c>
      <c r="E298" s="48" t="s">
        <v>279</v>
      </c>
      <c r="F298" s="76">
        <v>228.191</v>
      </c>
      <c r="G298" s="76">
        <f>G299</f>
        <v>0</v>
      </c>
      <c r="H298" s="76">
        <f>H299</f>
        <v>0</v>
      </c>
      <c r="I298" s="76">
        <f>I299</f>
        <v>0</v>
      </c>
      <c r="J298" s="76">
        <f>J299</f>
        <v>228.191</v>
      </c>
    </row>
    <row r="299" spans="1:10" s="20" customFormat="1" ht="24" customHeight="1">
      <c r="A299" s="9" t="s">
        <v>27</v>
      </c>
      <c r="B299" s="47" t="s">
        <v>124</v>
      </c>
      <c r="C299" s="47" t="s">
        <v>74</v>
      </c>
      <c r="D299" s="47" t="s">
        <v>856</v>
      </c>
      <c r="E299" s="47" t="s">
        <v>30</v>
      </c>
      <c r="F299" s="70">
        <v>228.191</v>
      </c>
      <c r="G299" s="70">
        <v>0</v>
      </c>
      <c r="H299" s="70">
        <v>0</v>
      </c>
      <c r="I299" s="70">
        <v>0</v>
      </c>
      <c r="J299" s="70">
        <f>F299+G299+H299+I299</f>
        <v>228.191</v>
      </c>
    </row>
    <row r="300" spans="1:10" s="20" customFormat="1" ht="13.5" customHeight="1">
      <c r="A300" s="35" t="s">
        <v>855</v>
      </c>
      <c r="B300" s="48" t="s">
        <v>124</v>
      </c>
      <c r="C300" s="48" t="s">
        <v>74</v>
      </c>
      <c r="D300" s="48" t="s">
        <v>857</v>
      </c>
      <c r="E300" s="48" t="s">
        <v>279</v>
      </c>
      <c r="F300" s="76">
        <v>1240.591</v>
      </c>
      <c r="G300" s="76">
        <f>G301</f>
        <v>0</v>
      </c>
      <c r="H300" s="76">
        <f>H301</f>
        <v>0</v>
      </c>
      <c r="I300" s="76">
        <f>I301</f>
        <v>0</v>
      </c>
      <c r="J300" s="76">
        <f>J301</f>
        <v>1240.591</v>
      </c>
    </row>
    <row r="301" spans="1:10" s="20" customFormat="1" ht="24" customHeight="1">
      <c r="A301" s="9" t="s">
        <v>27</v>
      </c>
      <c r="B301" s="47" t="s">
        <v>124</v>
      </c>
      <c r="C301" s="47" t="s">
        <v>74</v>
      </c>
      <c r="D301" s="47" t="s">
        <v>857</v>
      </c>
      <c r="E301" s="47" t="s">
        <v>30</v>
      </c>
      <c r="F301" s="70">
        <v>1240.591</v>
      </c>
      <c r="G301" s="70">
        <v>0</v>
      </c>
      <c r="H301" s="70">
        <v>0</v>
      </c>
      <c r="I301" s="70">
        <v>0</v>
      </c>
      <c r="J301" s="70">
        <f>F301+G301+H301+I301</f>
        <v>1240.591</v>
      </c>
    </row>
    <row r="302" spans="1:10" s="20" customFormat="1" ht="15" customHeight="1">
      <c r="A302" s="35" t="s">
        <v>855</v>
      </c>
      <c r="B302" s="48" t="s">
        <v>124</v>
      </c>
      <c r="C302" s="48" t="s">
        <v>74</v>
      </c>
      <c r="D302" s="48" t="s">
        <v>858</v>
      </c>
      <c r="E302" s="48" t="s">
        <v>279</v>
      </c>
      <c r="F302" s="76">
        <v>1682.281</v>
      </c>
      <c r="G302" s="76">
        <f>G303</f>
        <v>0</v>
      </c>
      <c r="H302" s="76">
        <f>H303</f>
        <v>0</v>
      </c>
      <c r="I302" s="76">
        <f>I303</f>
        <v>0</v>
      </c>
      <c r="J302" s="76">
        <f>J303</f>
        <v>1682.281</v>
      </c>
    </row>
    <row r="303" spans="1:10" s="20" customFormat="1" ht="24" customHeight="1">
      <c r="A303" s="9" t="s">
        <v>27</v>
      </c>
      <c r="B303" s="47" t="s">
        <v>124</v>
      </c>
      <c r="C303" s="47" t="s">
        <v>74</v>
      </c>
      <c r="D303" s="47" t="s">
        <v>858</v>
      </c>
      <c r="E303" s="47" t="s">
        <v>30</v>
      </c>
      <c r="F303" s="70">
        <v>1682.281</v>
      </c>
      <c r="G303" s="70">
        <v>0</v>
      </c>
      <c r="H303" s="70">
        <v>0</v>
      </c>
      <c r="I303" s="70">
        <v>0</v>
      </c>
      <c r="J303" s="70">
        <f>F303+G303+H303+I303</f>
        <v>1682.281</v>
      </c>
    </row>
    <row r="304" spans="1:10" s="20" customFormat="1" ht="14.25" customHeight="1">
      <c r="A304" s="35" t="s">
        <v>855</v>
      </c>
      <c r="B304" s="48" t="s">
        <v>124</v>
      </c>
      <c r="C304" s="48" t="s">
        <v>74</v>
      </c>
      <c r="D304" s="48" t="s">
        <v>859</v>
      </c>
      <c r="E304" s="48" t="s">
        <v>279</v>
      </c>
      <c r="F304" s="76">
        <v>1092.505</v>
      </c>
      <c r="G304" s="76">
        <f>G305</f>
        <v>0</v>
      </c>
      <c r="H304" s="76">
        <f>H305</f>
        <v>0</v>
      </c>
      <c r="I304" s="76">
        <f>I305</f>
        <v>0</v>
      </c>
      <c r="J304" s="76">
        <f>J305</f>
        <v>1092.505</v>
      </c>
    </row>
    <row r="305" spans="1:10" s="20" customFormat="1" ht="23.25" customHeight="1">
      <c r="A305" s="9" t="s">
        <v>27</v>
      </c>
      <c r="B305" s="47" t="s">
        <v>124</v>
      </c>
      <c r="C305" s="47" t="s">
        <v>74</v>
      </c>
      <c r="D305" s="47" t="s">
        <v>859</v>
      </c>
      <c r="E305" s="47" t="s">
        <v>30</v>
      </c>
      <c r="F305" s="70">
        <v>1092.505</v>
      </c>
      <c r="G305" s="70">
        <v>0</v>
      </c>
      <c r="H305" s="70">
        <v>0</v>
      </c>
      <c r="I305" s="70">
        <v>0</v>
      </c>
      <c r="J305" s="70">
        <f>F305+G305+H305+I305</f>
        <v>1092.505</v>
      </c>
    </row>
    <row r="306" spans="1:10" s="20" customFormat="1" ht="14.25" customHeight="1">
      <c r="A306" s="35" t="s">
        <v>855</v>
      </c>
      <c r="B306" s="48" t="s">
        <v>124</v>
      </c>
      <c r="C306" s="48" t="s">
        <v>74</v>
      </c>
      <c r="D306" s="48" t="s">
        <v>860</v>
      </c>
      <c r="E306" s="48" t="s">
        <v>279</v>
      </c>
      <c r="F306" s="76">
        <v>569.601</v>
      </c>
      <c r="G306" s="76">
        <f>G307</f>
        <v>0</v>
      </c>
      <c r="H306" s="76">
        <f>H307</f>
        <v>0</v>
      </c>
      <c r="I306" s="76">
        <f>I307</f>
        <v>0</v>
      </c>
      <c r="J306" s="76">
        <f>J307</f>
        <v>569.601</v>
      </c>
    </row>
    <row r="307" spans="1:10" s="20" customFormat="1" ht="23.25" customHeight="1">
      <c r="A307" s="9" t="s">
        <v>27</v>
      </c>
      <c r="B307" s="47" t="s">
        <v>124</v>
      </c>
      <c r="C307" s="47" t="s">
        <v>74</v>
      </c>
      <c r="D307" s="47" t="s">
        <v>860</v>
      </c>
      <c r="E307" s="47" t="s">
        <v>30</v>
      </c>
      <c r="F307" s="70">
        <v>569.601</v>
      </c>
      <c r="G307" s="70">
        <v>0</v>
      </c>
      <c r="H307" s="70">
        <v>0</v>
      </c>
      <c r="I307" s="70">
        <v>0</v>
      </c>
      <c r="J307" s="70">
        <f>F307+G307+H307+I307</f>
        <v>569.601</v>
      </c>
    </row>
    <row r="308" spans="1:10" s="20" customFormat="1" ht="11.25" customHeight="1">
      <c r="A308" s="35" t="s">
        <v>855</v>
      </c>
      <c r="B308" s="48" t="s">
        <v>124</v>
      </c>
      <c r="C308" s="48" t="s">
        <v>74</v>
      </c>
      <c r="D308" s="48" t="s">
        <v>861</v>
      </c>
      <c r="E308" s="48" t="s">
        <v>279</v>
      </c>
      <c r="F308" s="76">
        <v>453.066</v>
      </c>
      <c r="G308" s="76">
        <f>G309</f>
        <v>0</v>
      </c>
      <c r="H308" s="76">
        <f>H309</f>
        <v>0</v>
      </c>
      <c r="I308" s="76">
        <f>I309</f>
        <v>0</v>
      </c>
      <c r="J308" s="76">
        <f>J309</f>
        <v>453.066</v>
      </c>
    </row>
    <row r="309" spans="1:10" s="20" customFormat="1" ht="23.25" customHeight="1">
      <c r="A309" s="9" t="s">
        <v>27</v>
      </c>
      <c r="B309" s="47" t="s">
        <v>124</v>
      </c>
      <c r="C309" s="47" t="s">
        <v>74</v>
      </c>
      <c r="D309" s="47" t="s">
        <v>861</v>
      </c>
      <c r="E309" s="47" t="s">
        <v>30</v>
      </c>
      <c r="F309" s="70">
        <v>453.066</v>
      </c>
      <c r="G309" s="70">
        <v>0</v>
      </c>
      <c r="H309" s="70">
        <v>0</v>
      </c>
      <c r="I309" s="70">
        <v>0</v>
      </c>
      <c r="J309" s="70">
        <f>F309+G309+H309+I309</f>
        <v>453.066</v>
      </c>
    </row>
    <row r="310" spans="1:10" s="20" customFormat="1" ht="13.5" customHeight="1">
      <c r="A310" s="35" t="s">
        <v>855</v>
      </c>
      <c r="B310" s="48" t="s">
        <v>124</v>
      </c>
      <c r="C310" s="48" t="s">
        <v>74</v>
      </c>
      <c r="D310" s="48" t="s">
        <v>862</v>
      </c>
      <c r="E310" s="48" t="s">
        <v>279</v>
      </c>
      <c r="F310" s="76">
        <v>301.021</v>
      </c>
      <c r="G310" s="76">
        <f>G311</f>
        <v>0</v>
      </c>
      <c r="H310" s="76">
        <f>H311</f>
        <v>0</v>
      </c>
      <c r="I310" s="76">
        <f>I311</f>
        <v>0</v>
      </c>
      <c r="J310" s="76">
        <f>J311</f>
        <v>301.021</v>
      </c>
    </row>
    <row r="311" spans="1:10" s="20" customFormat="1" ht="23.25" customHeight="1">
      <c r="A311" s="9" t="s">
        <v>27</v>
      </c>
      <c r="B311" s="47" t="s">
        <v>124</v>
      </c>
      <c r="C311" s="47" t="s">
        <v>74</v>
      </c>
      <c r="D311" s="47" t="s">
        <v>862</v>
      </c>
      <c r="E311" s="47" t="s">
        <v>30</v>
      </c>
      <c r="F311" s="70">
        <v>301.021</v>
      </c>
      <c r="G311" s="70">
        <v>0</v>
      </c>
      <c r="H311" s="70">
        <v>0</v>
      </c>
      <c r="I311" s="70">
        <v>0</v>
      </c>
      <c r="J311" s="70">
        <f>F311+G311+H311+I311</f>
        <v>301.021</v>
      </c>
    </row>
    <row r="312" spans="1:10" s="20" customFormat="1" ht="13.5" customHeight="1">
      <c r="A312" s="35" t="s">
        <v>855</v>
      </c>
      <c r="B312" s="48" t="s">
        <v>124</v>
      </c>
      <c r="C312" s="48" t="s">
        <v>74</v>
      </c>
      <c r="D312" s="48" t="s">
        <v>863</v>
      </c>
      <c r="E312" s="48" t="s">
        <v>279</v>
      </c>
      <c r="F312" s="76">
        <v>345.324</v>
      </c>
      <c r="G312" s="76">
        <f>G313</f>
        <v>0</v>
      </c>
      <c r="H312" s="76">
        <f>H313</f>
        <v>0</v>
      </c>
      <c r="I312" s="76">
        <f>I313</f>
        <v>0</v>
      </c>
      <c r="J312" s="76">
        <f>J313</f>
        <v>345.324</v>
      </c>
    </row>
    <row r="313" spans="1:10" s="20" customFormat="1" ht="23.25" customHeight="1">
      <c r="A313" s="9" t="s">
        <v>27</v>
      </c>
      <c r="B313" s="47" t="s">
        <v>124</v>
      </c>
      <c r="C313" s="47" t="s">
        <v>74</v>
      </c>
      <c r="D313" s="47" t="s">
        <v>863</v>
      </c>
      <c r="E313" s="47" t="s">
        <v>30</v>
      </c>
      <c r="F313" s="70">
        <v>345.324</v>
      </c>
      <c r="G313" s="70">
        <v>0</v>
      </c>
      <c r="H313" s="70">
        <v>0</v>
      </c>
      <c r="I313" s="70">
        <v>0</v>
      </c>
      <c r="J313" s="70">
        <f>F313+G313+H313+I313</f>
        <v>345.324</v>
      </c>
    </row>
    <row r="314" spans="1:10" s="20" customFormat="1" ht="15" customHeight="1">
      <c r="A314" s="35" t="s">
        <v>855</v>
      </c>
      <c r="B314" s="48" t="s">
        <v>124</v>
      </c>
      <c r="C314" s="48" t="s">
        <v>74</v>
      </c>
      <c r="D314" s="48" t="s">
        <v>864</v>
      </c>
      <c r="E314" s="48" t="s">
        <v>279</v>
      </c>
      <c r="F314" s="76">
        <v>222.419</v>
      </c>
      <c r="G314" s="76">
        <f>G315</f>
        <v>0</v>
      </c>
      <c r="H314" s="76">
        <f>H315</f>
        <v>0</v>
      </c>
      <c r="I314" s="76">
        <f>I315</f>
        <v>0</v>
      </c>
      <c r="J314" s="76">
        <f>J315</f>
        <v>222.419</v>
      </c>
    </row>
    <row r="315" spans="1:10" s="20" customFormat="1" ht="23.25" customHeight="1">
      <c r="A315" s="9" t="s">
        <v>27</v>
      </c>
      <c r="B315" s="47" t="s">
        <v>124</v>
      </c>
      <c r="C315" s="47" t="s">
        <v>74</v>
      </c>
      <c r="D315" s="47" t="s">
        <v>864</v>
      </c>
      <c r="E315" s="47" t="s">
        <v>30</v>
      </c>
      <c r="F315" s="70">
        <v>222.419</v>
      </c>
      <c r="G315" s="70">
        <v>0</v>
      </c>
      <c r="H315" s="70">
        <v>0</v>
      </c>
      <c r="I315" s="70">
        <v>0</v>
      </c>
      <c r="J315" s="70">
        <f>F315+G315+H315+I315</f>
        <v>222.419</v>
      </c>
    </row>
    <row r="316" spans="1:10" s="20" customFormat="1" ht="13.5" customHeight="1">
      <c r="A316" s="35" t="s">
        <v>855</v>
      </c>
      <c r="B316" s="48" t="s">
        <v>124</v>
      </c>
      <c r="C316" s="48" t="s">
        <v>74</v>
      </c>
      <c r="D316" s="48" t="s">
        <v>865</v>
      </c>
      <c r="E316" s="48" t="s">
        <v>279</v>
      </c>
      <c r="F316" s="76">
        <v>18</v>
      </c>
      <c r="G316" s="76">
        <f>G317</f>
        <v>0</v>
      </c>
      <c r="H316" s="76">
        <f>H317</f>
        <v>0</v>
      </c>
      <c r="I316" s="76">
        <f>I317</f>
        <v>0</v>
      </c>
      <c r="J316" s="76">
        <f>J317</f>
        <v>18</v>
      </c>
    </row>
    <row r="317" spans="1:10" s="20" customFormat="1" ht="23.25" customHeight="1">
      <c r="A317" s="9" t="s">
        <v>120</v>
      </c>
      <c r="B317" s="47" t="s">
        <v>124</v>
      </c>
      <c r="C317" s="47" t="s">
        <v>74</v>
      </c>
      <c r="D317" s="47" t="s">
        <v>866</v>
      </c>
      <c r="E317" s="47" t="s">
        <v>29</v>
      </c>
      <c r="F317" s="70">
        <v>18</v>
      </c>
      <c r="G317" s="70">
        <v>0</v>
      </c>
      <c r="H317" s="70">
        <v>0</v>
      </c>
      <c r="I317" s="70">
        <v>0</v>
      </c>
      <c r="J317" s="70">
        <f>F317+G317+H317+I317</f>
        <v>18</v>
      </c>
    </row>
    <row r="318" spans="1:10" s="20" customFormat="1" ht="15.75" customHeight="1">
      <c r="A318" s="35" t="s">
        <v>855</v>
      </c>
      <c r="B318" s="48" t="s">
        <v>124</v>
      </c>
      <c r="C318" s="48" t="s">
        <v>74</v>
      </c>
      <c r="D318" s="48" t="s">
        <v>898</v>
      </c>
      <c r="E318" s="48" t="s">
        <v>279</v>
      </c>
      <c r="F318" s="76">
        <f>F319</f>
        <v>0</v>
      </c>
      <c r="G318" s="76">
        <f>G319</f>
        <v>0</v>
      </c>
      <c r="H318" s="76">
        <f>H319</f>
        <v>0</v>
      </c>
      <c r="I318" s="76">
        <f>I319</f>
        <v>1136.572</v>
      </c>
      <c r="J318" s="76">
        <f>J319</f>
        <v>1136.572</v>
      </c>
    </row>
    <row r="319" spans="1:10" s="20" customFormat="1" ht="23.25" customHeight="1">
      <c r="A319" s="9" t="s">
        <v>27</v>
      </c>
      <c r="B319" s="47" t="s">
        <v>124</v>
      </c>
      <c r="C319" s="47" t="s">
        <v>74</v>
      </c>
      <c r="D319" s="47" t="s">
        <v>898</v>
      </c>
      <c r="E319" s="47" t="s">
        <v>30</v>
      </c>
      <c r="F319" s="70">
        <v>0</v>
      </c>
      <c r="G319" s="70">
        <v>0</v>
      </c>
      <c r="H319" s="70">
        <v>0</v>
      </c>
      <c r="I319" s="70">
        <v>1136.572</v>
      </c>
      <c r="J319" s="70">
        <f>F319+G319+H319+I319</f>
        <v>1136.572</v>
      </c>
    </row>
    <row r="320" spans="1:10" s="20" customFormat="1" ht="14.25" customHeight="1">
      <c r="A320" s="35" t="s">
        <v>855</v>
      </c>
      <c r="B320" s="48" t="s">
        <v>124</v>
      </c>
      <c r="C320" s="48" t="s">
        <v>74</v>
      </c>
      <c r="D320" s="48" t="s">
        <v>867</v>
      </c>
      <c r="E320" s="48" t="s">
        <v>279</v>
      </c>
      <c r="F320" s="76">
        <v>0.228</v>
      </c>
      <c r="G320" s="76">
        <f>G321</f>
        <v>0</v>
      </c>
      <c r="H320" s="76">
        <f>H321</f>
        <v>0</v>
      </c>
      <c r="I320" s="76">
        <f>I321</f>
        <v>0</v>
      </c>
      <c r="J320" s="76">
        <f>J321</f>
        <v>0.228</v>
      </c>
    </row>
    <row r="321" spans="1:10" s="20" customFormat="1" ht="23.25" customHeight="1">
      <c r="A321" s="9" t="s">
        <v>27</v>
      </c>
      <c r="B321" s="47" t="s">
        <v>124</v>
      </c>
      <c r="C321" s="47" t="s">
        <v>74</v>
      </c>
      <c r="D321" s="47" t="s">
        <v>867</v>
      </c>
      <c r="E321" s="47" t="s">
        <v>30</v>
      </c>
      <c r="F321" s="70">
        <v>0.228</v>
      </c>
      <c r="G321" s="70">
        <v>0</v>
      </c>
      <c r="H321" s="70">
        <v>0</v>
      </c>
      <c r="I321" s="70">
        <v>0</v>
      </c>
      <c r="J321" s="70">
        <f>F321+G321+H321+I321</f>
        <v>0.228</v>
      </c>
    </row>
    <row r="322" spans="1:10" s="20" customFormat="1" ht="13.5" customHeight="1">
      <c r="A322" s="35" t="s">
        <v>855</v>
      </c>
      <c r="B322" s="48" t="s">
        <v>124</v>
      </c>
      <c r="C322" s="48" t="s">
        <v>74</v>
      </c>
      <c r="D322" s="48" t="s">
        <v>868</v>
      </c>
      <c r="E322" s="48" t="s">
        <v>279</v>
      </c>
      <c r="F322" s="76">
        <v>195.001</v>
      </c>
      <c r="G322" s="76">
        <f>G323</f>
        <v>0</v>
      </c>
      <c r="H322" s="76">
        <f>H323</f>
        <v>0</v>
      </c>
      <c r="I322" s="76">
        <f>I323</f>
        <v>0</v>
      </c>
      <c r="J322" s="76">
        <f>J323</f>
        <v>195.001</v>
      </c>
    </row>
    <row r="323" spans="1:10" s="20" customFormat="1" ht="23.25" customHeight="1">
      <c r="A323" s="9" t="s">
        <v>27</v>
      </c>
      <c r="B323" s="47" t="s">
        <v>124</v>
      </c>
      <c r="C323" s="47" t="s">
        <v>74</v>
      </c>
      <c r="D323" s="47" t="s">
        <v>868</v>
      </c>
      <c r="E323" s="47" t="s">
        <v>30</v>
      </c>
      <c r="F323" s="70">
        <v>195.001</v>
      </c>
      <c r="G323" s="70">
        <v>0</v>
      </c>
      <c r="H323" s="70">
        <v>0</v>
      </c>
      <c r="I323" s="70">
        <v>0</v>
      </c>
      <c r="J323" s="70">
        <f>F323+G323+H323+I323</f>
        <v>195.001</v>
      </c>
    </row>
    <row r="324" spans="1:10" s="20" customFormat="1" ht="13.5" customHeight="1">
      <c r="A324" s="35" t="s">
        <v>855</v>
      </c>
      <c r="B324" s="48" t="s">
        <v>124</v>
      </c>
      <c r="C324" s="48" t="s">
        <v>74</v>
      </c>
      <c r="D324" s="48" t="s">
        <v>869</v>
      </c>
      <c r="E324" s="48" t="s">
        <v>279</v>
      </c>
      <c r="F324" s="76">
        <v>1.784</v>
      </c>
      <c r="G324" s="76">
        <f>G325</f>
        <v>0</v>
      </c>
      <c r="H324" s="76">
        <f>H325</f>
        <v>0</v>
      </c>
      <c r="I324" s="76">
        <f>I325</f>
        <v>0</v>
      </c>
      <c r="J324" s="76">
        <f>J325</f>
        <v>1.784</v>
      </c>
    </row>
    <row r="325" spans="1:10" s="20" customFormat="1" ht="23.25" customHeight="1">
      <c r="A325" s="9" t="s">
        <v>27</v>
      </c>
      <c r="B325" s="47" t="s">
        <v>124</v>
      </c>
      <c r="C325" s="47" t="s">
        <v>74</v>
      </c>
      <c r="D325" s="47" t="s">
        <v>869</v>
      </c>
      <c r="E325" s="47" t="s">
        <v>30</v>
      </c>
      <c r="F325" s="70">
        <v>1.784</v>
      </c>
      <c r="G325" s="70">
        <v>0</v>
      </c>
      <c r="H325" s="70">
        <v>0</v>
      </c>
      <c r="I325" s="70">
        <v>0</v>
      </c>
      <c r="J325" s="70">
        <f>F325+G325+H325+I325</f>
        <v>1.784</v>
      </c>
    </row>
    <row r="326" spans="1:10" s="20" customFormat="1" ht="13.5" customHeight="1">
      <c r="A326" s="35" t="s">
        <v>855</v>
      </c>
      <c r="B326" s="48" t="s">
        <v>124</v>
      </c>
      <c r="C326" s="48" t="s">
        <v>74</v>
      </c>
      <c r="D326" s="48" t="s">
        <v>870</v>
      </c>
      <c r="E326" s="48" t="s">
        <v>279</v>
      </c>
      <c r="F326" s="76">
        <v>1.093</v>
      </c>
      <c r="G326" s="76">
        <f>G327</f>
        <v>0</v>
      </c>
      <c r="H326" s="76">
        <f>H327</f>
        <v>0</v>
      </c>
      <c r="I326" s="76">
        <f>I327</f>
        <v>0</v>
      </c>
      <c r="J326" s="76">
        <f>J327</f>
        <v>1.093</v>
      </c>
    </row>
    <row r="327" spans="1:10" s="20" customFormat="1" ht="23.25" customHeight="1">
      <c r="A327" s="9" t="s">
        <v>27</v>
      </c>
      <c r="B327" s="47" t="s">
        <v>124</v>
      </c>
      <c r="C327" s="47" t="s">
        <v>74</v>
      </c>
      <c r="D327" s="47" t="s">
        <v>870</v>
      </c>
      <c r="E327" s="47" t="s">
        <v>30</v>
      </c>
      <c r="F327" s="70">
        <v>1.093</v>
      </c>
      <c r="G327" s="70">
        <v>0</v>
      </c>
      <c r="H327" s="70">
        <v>0</v>
      </c>
      <c r="I327" s="70">
        <v>0</v>
      </c>
      <c r="J327" s="70">
        <f>F327+G327+H327+I327</f>
        <v>1.093</v>
      </c>
    </row>
    <row r="328" spans="1:10" s="20" customFormat="1" ht="13.5" customHeight="1">
      <c r="A328" s="35" t="s">
        <v>855</v>
      </c>
      <c r="B328" s="48" t="s">
        <v>124</v>
      </c>
      <c r="C328" s="48" t="s">
        <v>74</v>
      </c>
      <c r="D328" s="48" t="s">
        <v>871</v>
      </c>
      <c r="E328" s="48" t="s">
        <v>279</v>
      </c>
      <c r="F328" s="76">
        <v>0.57</v>
      </c>
      <c r="G328" s="76">
        <f>G329</f>
        <v>0</v>
      </c>
      <c r="H328" s="76">
        <f>H329</f>
        <v>0</v>
      </c>
      <c r="I328" s="76">
        <f>I329</f>
        <v>0</v>
      </c>
      <c r="J328" s="76">
        <f>J329</f>
        <v>0.57</v>
      </c>
    </row>
    <row r="329" spans="1:10" s="20" customFormat="1" ht="23.25" customHeight="1">
      <c r="A329" s="9" t="s">
        <v>27</v>
      </c>
      <c r="B329" s="47" t="s">
        <v>124</v>
      </c>
      <c r="C329" s="47" t="s">
        <v>74</v>
      </c>
      <c r="D329" s="47" t="s">
        <v>871</v>
      </c>
      <c r="E329" s="47" t="s">
        <v>30</v>
      </c>
      <c r="F329" s="70">
        <v>0.57</v>
      </c>
      <c r="G329" s="70">
        <v>0</v>
      </c>
      <c r="H329" s="70">
        <v>0</v>
      </c>
      <c r="I329" s="70">
        <v>0</v>
      </c>
      <c r="J329" s="70">
        <f>F329+G329+H329+I329</f>
        <v>0.57</v>
      </c>
    </row>
    <row r="330" spans="1:10" s="20" customFormat="1" ht="14.25" customHeight="1">
      <c r="A330" s="35" t="s">
        <v>855</v>
      </c>
      <c r="B330" s="48" t="s">
        <v>124</v>
      </c>
      <c r="C330" s="48" t="s">
        <v>74</v>
      </c>
      <c r="D330" s="48" t="s">
        <v>872</v>
      </c>
      <c r="E330" s="48" t="s">
        <v>279</v>
      </c>
      <c r="F330" s="76">
        <v>0.454</v>
      </c>
      <c r="G330" s="76">
        <f>G331</f>
        <v>0</v>
      </c>
      <c r="H330" s="76">
        <f>H331</f>
        <v>0</v>
      </c>
      <c r="I330" s="76">
        <f>I331</f>
        <v>0</v>
      </c>
      <c r="J330" s="76">
        <f>J331</f>
        <v>0.454</v>
      </c>
    </row>
    <row r="331" spans="1:10" s="20" customFormat="1" ht="23.25" customHeight="1">
      <c r="A331" s="9" t="s">
        <v>27</v>
      </c>
      <c r="B331" s="47" t="s">
        <v>124</v>
      </c>
      <c r="C331" s="47" t="s">
        <v>74</v>
      </c>
      <c r="D331" s="47" t="s">
        <v>872</v>
      </c>
      <c r="E331" s="47" t="s">
        <v>30</v>
      </c>
      <c r="F331" s="70">
        <v>0.454</v>
      </c>
      <c r="G331" s="70">
        <v>0</v>
      </c>
      <c r="H331" s="70">
        <v>0</v>
      </c>
      <c r="I331" s="70">
        <v>0</v>
      </c>
      <c r="J331" s="70">
        <f>F331+G331+H331+I331</f>
        <v>0.454</v>
      </c>
    </row>
    <row r="332" spans="1:10" s="20" customFormat="1" ht="12.75" customHeight="1">
      <c r="A332" s="35" t="s">
        <v>855</v>
      </c>
      <c r="B332" s="48" t="s">
        <v>124</v>
      </c>
      <c r="C332" s="48" t="s">
        <v>74</v>
      </c>
      <c r="D332" s="48" t="s">
        <v>873</v>
      </c>
      <c r="E332" s="48" t="s">
        <v>279</v>
      </c>
      <c r="F332" s="76">
        <v>0.301</v>
      </c>
      <c r="G332" s="76">
        <f>G333</f>
        <v>0</v>
      </c>
      <c r="H332" s="76">
        <f>H333</f>
        <v>0</v>
      </c>
      <c r="I332" s="76">
        <f>I333</f>
        <v>0</v>
      </c>
      <c r="J332" s="76">
        <f>J333</f>
        <v>0.301</v>
      </c>
    </row>
    <row r="333" spans="1:10" s="20" customFormat="1" ht="23.25" customHeight="1">
      <c r="A333" s="9" t="s">
        <v>27</v>
      </c>
      <c r="B333" s="47" t="s">
        <v>124</v>
      </c>
      <c r="C333" s="47" t="s">
        <v>74</v>
      </c>
      <c r="D333" s="47" t="s">
        <v>873</v>
      </c>
      <c r="E333" s="47" t="s">
        <v>30</v>
      </c>
      <c r="F333" s="70">
        <v>0.301</v>
      </c>
      <c r="G333" s="70">
        <v>0</v>
      </c>
      <c r="H333" s="70">
        <v>0</v>
      </c>
      <c r="I333" s="70">
        <v>0</v>
      </c>
      <c r="J333" s="70">
        <f>F333+G333+H333+I333</f>
        <v>0.301</v>
      </c>
    </row>
    <row r="334" spans="1:10" s="20" customFormat="1" ht="14.25" customHeight="1">
      <c r="A334" s="35" t="s">
        <v>855</v>
      </c>
      <c r="B334" s="48" t="s">
        <v>124</v>
      </c>
      <c r="C334" s="48" t="s">
        <v>74</v>
      </c>
      <c r="D334" s="48" t="s">
        <v>874</v>
      </c>
      <c r="E334" s="48" t="s">
        <v>279</v>
      </c>
      <c r="F334" s="76">
        <v>0.346</v>
      </c>
      <c r="G334" s="76">
        <f>G335</f>
        <v>0</v>
      </c>
      <c r="H334" s="76">
        <f>H335</f>
        <v>0</v>
      </c>
      <c r="I334" s="76">
        <f>I335</f>
        <v>0</v>
      </c>
      <c r="J334" s="76">
        <f>J335</f>
        <v>0.346</v>
      </c>
    </row>
    <row r="335" spans="1:10" s="20" customFormat="1" ht="23.25" customHeight="1">
      <c r="A335" s="9" t="s">
        <v>27</v>
      </c>
      <c r="B335" s="47" t="s">
        <v>124</v>
      </c>
      <c r="C335" s="47" t="s">
        <v>74</v>
      </c>
      <c r="D335" s="47" t="s">
        <v>874</v>
      </c>
      <c r="E335" s="47" t="s">
        <v>30</v>
      </c>
      <c r="F335" s="70">
        <v>0.346</v>
      </c>
      <c r="G335" s="70">
        <v>0</v>
      </c>
      <c r="H335" s="70">
        <v>0</v>
      </c>
      <c r="I335" s="70">
        <v>0</v>
      </c>
      <c r="J335" s="70">
        <f>F335+G335+H335+I335</f>
        <v>0.346</v>
      </c>
    </row>
    <row r="336" spans="1:10" s="20" customFormat="1" ht="13.5" customHeight="1">
      <c r="A336" s="9" t="s">
        <v>855</v>
      </c>
      <c r="B336" s="47" t="s">
        <v>124</v>
      </c>
      <c r="C336" s="47" t="s">
        <v>74</v>
      </c>
      <c r="D336" s="47" t="s">
        <v>875</v>
      </c>
      <c r="E336" s="47" t="s">
        <v>279</v>
      </c>
      <c r="F336" s="76">
        <v>0.223</v>
      </c>
      <c r="G336" s="76">
        <f>G337</f>
        <v>0</v>
      </c>
      <c r="H336" s="76">
        <f>H337</f>
        <v>0</v>
      </c>
      <c r="I336" s="76">
        <f>I337</f>
        <v>0</v>
      </c>
      <c r="J336" s="76">
        <f>J337</f>
        <v>0.223</v>
      </c>
    </row>
    <row r="337" spans="1:10" s="20" customFormat="1" ht="23.25" customHeight="1">
      <c r="A337" s="9" t="s">
        <v>27</v>
      </c>
      <c r="B337" s="47" t="s">
        <v>124</v>
      </c>
      <c r="C337" s="47" t="s">
        <v>74</v>
      </c>
      <c r="D337" s="47" t="s">
        <v>875</v>
      </c>
      <c r="E337" s="47" t="s">
        <v>30</v>
      </c>
      <c r="F337" s="70">
        <v>0.223</v>
      </c>
      <c r="G337" s="70">
        <v>0</v>
      </c>
      <c r="H337" s="70">
        <v>0</v>
      </c>
      <c r="I337" s="70">
        <v>0</v>
      </c>
      <c r="J337" s="70">
        <f>F337+G337+H337+I337</f>
        <v>0.223</v>
      </c>
    </row>
    <row r="338" spans="1:10" s="20" customFormat="1" ht="13.5" customHeight="1">
      <c r="A338" s="9" t="s">
        <v>855</v>
      </c>
      <c r="B338" s="47" t="s">
        <v>124</v>
      </c>
      <c r="C338" s="47" t="s">
        <v>74</v>
      </c>
      <c r="D338" s="47" t="s">
        <v>876</v>
      </c>
      <c r="E338" s="47" t="s">
        <v>279</v>
      </c>
      <c r="F338" s="76">
        <v>100.001</v>
      </c>
      <c r="G338" s="76">
        <f>G339</f>
        <v>0</v>
      </c>
      <c r="H338" s="76">
        <f>H339</f>
        <v>0</v>
      </c>
      <c r="I338" s="76">
        <f>I339</f>
        <v>0</v>
      </c>
      <c r="J338" s="76">
        <f>J339</f>
        <v>100.001</v>
      </c>
    </row>
    <row r="339" spans="1:10" s="20" customFormat="1" ht="23.25" customHeight="1">
      <c r="A339" s="9" t="s">
        <v>120</v>
      </c>
      <c r="B339" s="47" t="s">
        <v>124</v>
      </c>
      <c r="C339" s="47" t="s">
        <v>74</v>
      </c>
      <c r="D339" s="47" t="s">
        <v>876</v>
      </c>
      <c r="E339" s="47" t="s">
        <v>29</v>
      </c>
      <c r="F339" s="70">
        <v>100.001</v>
      </c>
      <c r="G339" s="70">
        <v>0</v>
      </c>
      <c r="H339" s="70">
        <v>0</v>
      </c>
      <c r="I339" s="70">
        <v>0</v>
      </c>
      <c r="J339" s="70">
        <f>F339+G339+H339+I339</f>
        <v>100.001</v>
      </c>
    </row>
    <row r="340" spans="1:10" s="20" customFormat="1" ht="12.75" customHeight="1">
      <c r="A340" s="35" t="s">
        <v>855</v>
      </c>
      <c r="B340" s="48" t="s">
        <v>124</v>
      </c>
      <c r="C340" s="48" t="s">
        <v>74</v>
      </c>
      <c r="D340" s="48" t="s">
        <v>899</v>
      </c>
      <c r="E340" s="48" t="s">
        <v>279</v>
      </c>
      <c r="F340" s="76">
        <f>F341</f>
        <v>0</v>
      </c>
      <c r="G340" s="76">
        <f>G341</f>
        <v>55.428</v>
      </c>
      <c r="H340" s="76">
        <f>H341</f>
        <v>0</v>
      </c>
      <c r="I340" s="76">
        <f>I341</f>
        <v>0</v>
      </c>
      <c r="J340" s="76">
        <f>J341</f>
        <v>55.428</v>
      </c>
    </row>
    <row r="341" spans="1:10" s="20" customFormat="1" ht="23.25" customHeight="1">
      <c r="A341" s="9" t="s">
        <v>27</v>
      </c>
      <c r="B341" s="47" t="s">
        <v>124</v>
      </c>
      <c r="C341" s="47" t="s">
        <v>74</v>
      </c>
      <c r="D341" s="47" t="s">
        <v>899</v>
      </c>
      <c r="E341" s="47" t="s">
        <v>30</v>
      </c>
      <c r="F341" s="70">
        <v>0</v>
      </c>
      <c r="G341" s="70">
        <v>55.428</v>
      </c>
      <c r="H341" s="70">
        <v>0</v>
      </c>
      <c r="I341" s="70">
        <v>0</v>
      </c>
      <c r="J341" s="70">
        <f>F341+G341+H341+I341</f>
        <v>55.428</v>
      </c>
    </row>
    <row r="342" spans="1:10" s="29" customFormat="1" ht="12.75">
      <c r="A342" s="6" t="s">
        <v>289</v>
      </c>
      <c r="B342" s="46" t="s">
        <v>124</v>
      </c>
      <c r="C342" s="46" t="s">
        <v>288</v>
      </c>
      <c r="D342" s="46"/>
      <c r="E342" s="46"/>
      <c r="F342" s="75">
        <v>14086.592999999999</v>
      </c>
      <c r="G342" s="75">
        <f>G345+G343</f>
        <v>0</v>
      </c>
      <c r="H342" s="75">
        <f>H345+H343</f>
        <v>0</v>
      </c>
      <c r="I342" s="75">
        <f>I345+I343</f>
        <v>0</v>
      </c>
      <c r="J342" s="75">
        <f>J345+J343</f>
        <v>14086.592999999999</v>
      </c>
    </row>
    <row r="343" spans="1:10" s="29" customFormat="1" ht="33.75">
      <c r="A343" s="8" t="s">
        <v>221</v>
      </c>
      <c r="B343" s="48" t="s">
        <v>124</v>
      </c>
      <c r="C343" s="48" t="s">
        <v>288</v>
      </c>
      <c r="D343" s="48" t="s">
        <v>434</v>
      </c>
      <c r="E343" s="48" t="s">
        <v>279</v>
      </c>
      <c r="F343" s="76">
        <v>531.97</v>
      </c>
      <c r="G343" s="76">
        <f>G344</f>
        <v>0</v>
      </c>
      <c r="H343" s="76">
        <f>H344</f>
        <v>0</v>
      </c>
      <c r="I343" s="76">
        <f>I344</f>
        <v>0</v>
      </c>
      <c r="J343" s="76">
        <f>J344</f>
        <v>531.97</v>
      </c>
    </row>
    <row r="344" spans="1:10" s="29" customFormat="1" ht="45">
      <c r="A344" s="9" t="s">
        <v>28</v>
      </c>
      <c r="B344" s="47" t="s">
        <v>124</v>
      </c>
      <c r="C344" s="47" t="s">
        <v>288</v>
      </c>
      <c r="D344" s="47" t="s">
        <v>434</v>
      </c>
      <c r="E344" s="47" t="s">
        <v>26</v>
      </c>
      <c r="F344" s="70">
        <v>531.97</v>
      </c>
      <c r="G344" s="70">
        <v>0</v>
      </c>
      <c r="H344" s="70">
        <v>0</v>
      </c>
      <c r="I344" s="70">
        <v>0</v>
      </c>
      <c r="J344" s="70">
        <f>F344+G344+H344+I344</f>
        <v>531.97</v>
      </c>
    </row>
    <row r="345" spans="1:10" s="29" customFormat="1" ht="24.75" customHeight="1">
      <c r="A345" s="8" t="s">
        <v>12</v>
      </c>
      <c r="B345" s="48" t="s">
        <v>124</v>
      </c>
      <c r="C345" s="48" t="s">
        <v>288</v>
      </c>
      <c r="D345" s="48" t="s">
        <v>244</v>
      </c>
      <c r="E345" s="48" t="s">
        <v>279</v>
      </c>
      <c r="F345" s="76">
        <v>13554.623</v>
      </c>
      <c r="G345" s="76">
        <f aca="true" t="shared" si="17" ref="G345:J346">G346</f>
        <v>0</v>
      </c>
      <c r="H345" s="76">
        <f t="shared" si="17"/>
        <v>0</v>
      </c>
      <c r="I345" s="76">
        <f t="shared" si="17"/>
        <v>0</v>
      </c>
      <c r="J345" s="76">
        <f t="shared" si="17"/>
        <v>13554.623</v>
      </c>
    </row>
    <row r="346" spans="1:10" s="22" customFormat="1" ht="22.5">
      <c r="A346" s="8" t="s">
        <v>629</v>
      </c>
      <c r="B346" s="48" t="s">
        <v>124</v>
      </c>
      <c r="C346" s="48" t="s">
        <v>288</v>
      </c>
      <c r="D346" s="48" t="s">
        <v>270</v>
      </c>
      <c r="E346" s="48" t="s">
        <v>279</v>
      </c>
      <c r="F346" s="76">
        <v>13554.623</v>
      </c>
      <c r="G346" s="76">
        <f t="shared" si="17"/>
        <v>0</v>
      </c>
      <c r="H346" s="76">
        <f t="shared" si="17"/>
        <v>0</v>
      </c>
      <c r="I346" s="76">
        <f t="shared" si="17"/>
        <v>0</v>
      </c>
      <c r="J346" s="76">
        <f t="shared" si="17"/>
        <v>13554.623</v>
      </c>
    </row>
    <row r="347" spans="1:10" s="20" customFormat="1" ht="22.5">
      <c r="A347" s="8" t="s">
        <v>630</v>
      </c>
      <c r="B347" s="48" t="s">
        <v>124</v>
      </c>
      <c r="C347" s="48" t="s">
        <v>288</v>
      </c>
      <c r="D347" s="48" t="s">
        <v>379</v>
      </c>
      <c r="E347" s="48" t="s">
        <v>279</v>
      </c>
      <c r="F347" s="76">
        <v>13554.623</v>
      </c>
      <c r="G347" s="76">
        <f>G348+G349</f>
        <v>0</v>
      </c>
      <c r="H347" s="76">
        <f>H348+H349</f>
        <v>0</v>
      </c>
      <c r="I347" s="76">
        <f>I348+I349</f>
        <v>0</v>
      </c>
      <c r="J347" s="76">
        <f>J348+J349</f>
        <v>13554.623</v>
      </c>
    </row>
    <row r="348" spans="1:10" s="20" customFormat="1" ht="45">
      <c r="A348" s="9" t="s">
        <v>28</v>
      </c>
      <c r="B348" s="47" t="s">
        <v>124</v>
      </c>
      <c r="C348" s="47" t="s">
        <v>288</v>
      </c>
      <c r="D348" s="47" t="s">
        <v>379</v>
      </c>
      <c r="E348" s="47" t="s">
        <v>26</v>
      </c>
      <c r="F348" s="82">
        <v>13002.56</v>
      </c>
      <c r="G348" s="82">
        <v>0</v>
      </c>
      <c r="H348" s="82">
        <v>0</v>
      </c>
      <c r="I348" s="82">
        <v>0</v>
      </c>
      <c r="J348" s="82">
        <f>F348+G348+H348+I348</f>
        <v>13002.56</v>
      </c>
    </row>
    <row r="349" spans="1:10" s="20" customFormat="1" ht="22.5" customHeight="1">
      <c r="A349" s="9" t="s">
        <v>27</v>
      </c>
      <c r="B349" s="47" t="s">
        <v>124</v>
      </c>
      <c r="C349" s="47" t="s">
        <v>288</v>
      </c>
      <c r="D349" s="47" t="s">
        <v>379</v>
      </c>
      <c r="E349" s="47" t="s">
        <v>30</v>
      </c>
      <c r="F349" s="82">
        <v>552.063</v>
      </c>
      <c r="G349" s="82">
        <v>0</v>
      </c>
      <c r="H349" s="82">
        <v>0</v>
      </c>
      <c r="I349" s="82">
        <v>0</v>
      </c>
      <c r="J349" s="82">
        <f>F349+G349+H349+I349</f>
        <v>552.063</v>
      </c>
    </row>
    <row r="350" spans="1:10" s="20" customFormat="1" ht="15" customHeight="1">
      <c r="A350" s="6" t="s">
        <v>128</v>
      </c>
      <c r="B350" s="46" t="s">
        <v>124</v>
      </c>
      <c r="C350" s="46" t="s">
        <v>129</v>
      </c>
      <c r="D350" s="46"/>
      <c r="E350" s="46" t="s">
        <v>242</v>
      </c>
      <c r="F350" s="75">
        <v>10198.482</v>
      </c>
      <c r="G350" s="75">
        <f>G354+G351</f>
        <v>0</v>
      </c>
      <c r="H350" s="75">
        <f>H354+H351</f>
        <v>0</v>
      </c>
      <c r="I350" s="75">
        <f>I354+I351</f>
        <v>0</v>
      </c>
      <c r="J350" s="75">
        <f>J354+J351</f>
        <v>10198.482</v>
      </c>
    </row>
    <row r="351" spans="1:10" s="20" customFormat="1" ht="12.75" customHeight="1">
      <c r="A351" s="8" t="s">
        <v>414</v>
      </c>
      <c r="B351" s="48" t="s">
        <v>124</v>
      </c>
      <c r="C351" s="48" t="s">
        <v>129</v>
      </c>
      <c r="D351" s="48" t="s">
        <v>542</v>
      </c>
      <c r="E351" s="48" t="s">
        <v>279</v>
      </c>
      <c r="F351" s="76">
        <v>4763</v>
      </c>
      <c r="G351" s="76">
        <f>G352+G353</f>
        <v>0</v>
      </c>
      <c r="H351" s="76">
        <f>H352+H353</f>
        <v>0</v>
      </c>
      <c r="I351" s="76">
        <f>I352+I353</f>
        <v>0</v>
      </c>
      <c r="J351" s="76">
        <f>J352+J353</f>
        <v>4763</v>
      </c>
    </row>
    <row r="352" spans="1:10" s="20" customFormat="1" ht="21.75" customHeight="1">
      <c r="A352" s="9" t="s">
        <v>27</v>
      </c>
      <c r="B352" s="47" t="s">
        <v>124</v>
      </c>
      <c r="C352" s="47" t="s">
        <v>129</v>
      </c>
      <c r="D352" s="47" t="s">
        <v>542</v>
      </c>
      <c r="E352" s="47" t="s">
        <v>30</v>
      </c>
      <c r="F352" s="70">
        <v>2151.6</v>
      </c>
      <c r="G352" s="82">
        <v>0</v>
      </c>
      <c r="H352" s="82">
        <v>0</v>
      </c>
      <c r="I352" s="82">
        <v>0</v>
      </c>
      <c r="J352" s="70">
        <f>F352+G352+H352+I352</f>
        <v>2151.6</v>
      </c>
    </row>
    <row r="353" spans="1:10" s="20" customFormat="1" ht="21.75" customHeight="1">
      <c r="A353" s="9" t="s">
        <v>120</v>
      </c>
      <c r="B353" s="47" t="s">
        <v>124</v>
      </c>
      <c r="C353" s="47" t="s">
        <v>129</v>
      </c>
      <c r="D353" s="47" t="s">
        <v>542</v>
      </c>
      <c r="E353" s="47" t="s">
        <v>29</v>
      </c>
      <c r="F353" s="70">
        <v>2611.4</v>
      </c>
      <c r="G353" s="82">
        <v>0</v>
      </c>
      <c r="H353" s="82">
        <v>0</v>
      </c>
      <c r="I353" s="82">
        <v>0</v>
      </c>
      <c r="J353" s="70">
        <f>F353+G353+H353+I353</f>
        <v>2611.4</v>
      </c>
    </row>
    <row r="354" spans="1:10" s="20" customFormat="1" ht="21.75" customHeight="1">
      <c r="A354" s="8" t="s">
        <v>629</v>
      </c>
      <c r="B354" s="48" t="s">
        <v>124</v>
      </c>
      <c r="C354" s="48" t="s">
        <v>129</v>
      </c>
      <c r="D354" s="48" t="s">
        <v>270</v>
      </c>
      <c r="E354" s="48" t="s">
        <v>279</v>
      </c>
      <c r="F354" s="76">
        <v>5435.482</v>
      </c>
      <c r="G354" s="76">
        <f>G355+G359+G361+G357</f>
        <v>0</v>
      </c>
      <c r="H354" s="76">
        <f>H355+H359+H361+H357</f>
        <v>0</v>
      </c>
      <c r="I354" s="76">
        <f>I355+I359+I361+I357</f>
        <v>0</v>
      </c>
      <c r="J354" s="76">
        <f>J355+J359+J361+J357</f>
        <v>5435.482</v>
      </c>
    </row>
    <row r="355" spans="1:10" s="22" customFormat="1" ht="24" customHeight="1">
      <c r="A355" s="8" t="s">
        <v>635</v>
      </c>
      <c r="B355" s="48" t="s">
        <v>124</v>
      </c>
      <c r="C355" s="48" t="s">
        <v>129</v>
      </c>
      <c r="D355" s="48" t="s">
        <v>380</v>
      </c>
      <c r="E355" s="48" t="s">
        <v>279</v>
      </c>
      <c r="F355" s="76">
        <v>4502.982</v>
      </c>
      <c r="G355" s="76">
        <f>G356</f>
        <v>0</v>
      </c>
      <c r="H355" s="76">
        <f>H356</f>
        <v>0</v>
      </c>
      <c r="I355" s="76">
        <f>I356</f>
        <v>0</v>
      </c>
      <c r="J355" s="76">
        <f>J356</f>
        <v>4502.982</v>
      </c>
    </row>
    <row r="356" spans="1:10" s="20" customFormat="1" ht="21.75" customHeight="1">
      <c r="A356" s="9" t="s">
        <v>120</v>
      </c>
      <c r="B356" s="47" t="s">
        <v>124</v>
      </c>
      <c r="C356" s="47" t="s">
        <v>129</v>
      </c>
      <c r="D356" s="47" t="s">
        <v>380</v>
      </c>
      <c r="E356" s="47" t="s">
        <v>29</v>
      </c>
      <c r="F356" s="70">
        <v>4502.982</v>
      </c>
      <c r="G356" s="70">
        <v>0</v>
      </c>
      <c r="H356" s="70">
        <v>0</v>
      </c>
      <c r="I356" s="70">
        <v>0</v>
      </c>
      <c r="J356" s="70">
        <f>F356+G356+H356+I356</f>
        <v>4502.982</v>
      </c>
    </row>
    <row r="357" spans="1:10" s="22" customFormat="1" ht="21.75" customHeight="1">
      <c r="A357" s="8" t="s">
        <v>879</v>
      </c>
      <c r="B357" s="48" t="s">
        <v>124</v>
      </c>
      <c r="C357" s="48" t="s">
        <v>129</v>
      </c>
      <c r="D357" s="48" t="s">
        <v>880</v>
      </c>
      <c r="E357" s="48" t="s">
        <v>279</v>
      </c>
      <c r="F357" s="76">
        <v>734.5</v>
      </c>
      <c r="G357" s="76">
        <f>G358</f>
        <v>0</v>
      </c>
      <c r="H357" s="76">
        <f>H358</f>
        <v>0</v>
      </c>
      <c r="I357" s="76">
        <f>I358</f>
        <v>0</v>
      </c>
      <c r="J357" s="76">
        <f>J358</f>
        <v>734.5</v>
      </c>
    </row>
    <row r="358" spans="1:10" s="20" customFormat="1" ht="21.75" customHeight="1">
      <c r="A358" s="9" t="s">
        <v>120</v>
      </c>
      <c r="B358" s="47" t="s">
        <v>124</v>
      </c>
      <c r="C358" s="47" t="s">
        <v>129</v>
      </c>
      <c r="D358" s="47" t="s">
        <v>880</v>
      </c>
      <c r="E358" s="47" t="s">
        <v>29</v>
      </c>
      <c r="F358" s="70">
        <v>734.5</v>
      </c>
      <c r="G358" s="70">
        <v>0</v>
      </c>
      <c r="H358" s="70">
        <v>0</v>
      </c>
      <c r="I358" s="70">
        <v>0</v>
      </c>
      <c r="J358" s="70">
        <f>F358+G358+H358+I358</f>
        <v>734.5</v>
      </c>
    </row>
    <row r="359" spans="1:10" s="20" customFormat="1" ht="36" customHeight="1">
      <c r="A359" s="8" t="s">
        <v>742</v>
      </c>
      <c r="B359" s="48" t="s">
        <v>124</v>
      </c>
      <c r="C359" s="48" t="s">
        <v>129</v>
      </c>
      <c r="D359" s="139" t="s">
        <v>743</v>
      </c>
      <c r="E359" s="48" t="s">
        <v>279</v>
      </c>
      <c r="F359" s="96">
        <v>48</v>
      </c>
      <c r="G359" s="96">
        <f>G360</f>
        <v>0</v>
      </c>
      <c r="H359" s="96">
        <f>H360</f>
        <v>0</v>
      </c>
      <c r="I359" s="96">
        <f>I360</f>
        <v>0</v>
      </c>
      <c r="J359" s="96">
        <f>J360</f>
        <v>48</v>
      </c>
    </row>
    <row r="360" spans="1:10" s="20" customFormat="1" ht="21.75" customHeight="1">
      <c r="A360" s="9" t="s">
        <v>120</v>
      </c>
      <c r="B360" s="47" t="s">
        <v>124</v>
      </c>
      <c r="C360" s="47" t="s">
        <v>129</v>
      </c>
      <c r="D360" s="127" t="s">
        <v>743</v>
      </c>
      <c r="E360" s="47" t="s">
        <v>29</v>
      </c>
      <c r="F360" s="82">
        <v>48</v>
      </c>
      <c r="G360" s="82">
        <v>0</v>
      </c>
      <c r="H360" s="82">
        <v>0</v>
      </c>
      <c r="I360" s="82">
        <v>0</v>
      </c>
      <c r="J360" s="82">
        <f>F360+G360+H360+I360</f>
        <v>48</v>
      </c>
    </row>
    <row r="361" spans="1:10" s="20" customFormat="1" ht="21.75" customHeight="1">
      <c r="A361" s="8" t="s">
        <v>744</v>
      </c>
      <c r="B361" s="48" t="s">
        <v>124</v>
      </c>
      <c r="C361" s="48" t="s">
        <v>129</v>
      </c>
      <c r="D361" s="146" t="s">
        <v>382</v>
      </c>
      <c r="E361" s="48" t="s">
        <v>279</v>
      </c>
      <c r="F361" s="96">
        <v>150</v>
      </c>
      <c r="G361" s="96">
        <f>G362</f>
        <v>0</v>
      </c>
      <c r="H361" s="96">
        <f>H362</f>
        <v>0</v>
      </c>
      <c r="I361" s="96">
        <f>I362</f>
        <v>0</v>
      </c>
      <c r="J361" s="96">
        <f>J362</f>
        <v>150</v>
      </c>
    </row>
    <row r="362" spans="1:10" s="20" customFormat="1" ht="21.75" customHeight="1">
      <c r="A362" s="9" t="s">
        <v>120</v>
      </c>
      <c r="B362" s="47" t="s">
        <v>124</v>
      </c>
      <c r="C362" s="47" t="s">
        <v>129</v>
      </c>
      <c r="D362" s="127" t="s">
        <v>382</v>
      </c>
      <c r="E362" s="47" t="s">
        <v>29</v>
      </c>
      <c r="F362" s="82">
        <v>150</v>
      </c>
      <c r="G362" s="82">
        <v>0</v>
      </c>
      <c r="H362" s="82">
        <v>0</v>
      </c>
      <c r="I362" s="82">
        <v>0</v>
      </c>
      <c r="J362" s="82">
        <f>F362+G362+H362+I362</f>
        <v>150</v>
      </c>
    </row>
    <row r="363" spans="1:10" s="20" customFormat="1" ht="15" customHeight="1">
      <c r="A363" s="6" t="s">
        <v>132</v>
      </c>
      <c r="B363" s="46" t="s">
        <v>124</v>
      </c>
      <c r="C363" s="46" t="s">
        <v>133</v>
      </c>
      <c r="D363" s="46"/>
      <c r="E363" s="46"/>
      <c r="F363" s="75">
        <v>24101.275</v>
      </c>
      <c r="G363" s="75">
        <f>G389+G366+G364</f>
        <v>-0.304</v>
      </c>
      <c r="H363" s="75">
        <f>H389+H366+H364</f>
        <v>0</v>
      </c>
      <c r="I363" s="75">
        <f>I389+I366+I364</f>
        <v>0</v>
      </c>
      <c r="J363" s="75">
        <f>J389+J366+J364</f>
        <v>24100.971000000005</v>
      </c>
    </row>
    <row r="364" spans="1:10" s="20" customFormat="1" ht="24.75" customHeight="1">
      <c r="A364" s="8" t="s">
        <v>396</v>
      </c>
      <c r="B364" s="48" t="s">
        <v>124</v>
      </c>
      <c r="C364" s="48" t="s">
        <v>133</v>
      </c>
      <c r="D364" s="48" t="s">
        <v>545</v>
      </c>
      <c r="E364" s="48" t="s">
        <v>279</v>
      </c>
      <c r="F364" s="76">
        <v>0</v>
      </c>
      <c r="G364" s="76">
        <f>G365</f>
        <v>0</v>
      </c>
      <c r="H364" s="76">
        <f>H365</f>
        <v>0</v>
      </c>
      <c r="I364" s="76">
        <f>I365</f>
        <v>0</v>
      </c>
      <c r="J364" s="76">
        <f>J365</f>
        <v>0</v>
      </c>
    </row>
    <row r="365" spans="1:10" s="20" customFormat="1" ht="23.25" customHeight="1">
      <c r="A365" s="9" t="s">
        <v>27</v>
      </c>
      <c r="B365" s="47" t="s">
        <v>124</v>
      </c>
      <c r="C365" s="47" t="s">
        <v>133</v>
      </c>
      <c r="D365" s="47" t="s">
        <v>545</v>
      </c>
      <c r="E365" s="47" t="s">
        <v>30</v>
      </c>
      <c r="F365" s="70">
        <v>0</v>
      </c>
      <c r="G365" s="70">
        <v>0</v>
      </c>
      <c r="H365" s="70">
        <v>0</v>
      </c>
      <c r="I365" s="70">
        <v>0</v>
      </c>
      <c r="J365" s="70">
        <f>F365+G365+H365+I365</f>
        <v>0</v>
      </c>
    </row>
    <row r="366" spans="1:10" s="21" customFormat="1" ht="25.5" customHeight="1">
      <c r="A366" s="8" t="s">
        <v>12</v>
      </c>
      <c r="B366" s="48" t="s">
        <v>124</v>
      </c>
      <c r="C366" s="48" t="s">
        <v>133</v>
      </c>
      <c r="D366" s="48" t="s">
        <v>244</v>
      </c>
      <c r="E366" s="48" t="s">
        <v>279</v>
      </c>
      <c r="F366" s="76">
        <v>22308.129</v>
      </c>
      <c r="G366" s="76">
        <f>G367+G385+G387</f>
        <v>-0.304</v>
      </c>
      <c r="H366" s="76">
        <f>H367+H385+H387</f>
        <v>0</v>
      </c>
      <c r="I366" s="76">
        <f>I367+I385+I387</f>
        <v>0</v>
      </c>
      <c r="J366" s="76">
        <f>J367+J385+J387</f>
        <v>22307.825000000004</v>
      </c>
    </row>
    <row r="367" spans="1:10" s="22" customFormat="1" ht="22.5">
      <c r="A367" s="8" t="s">
        <v>629</v>
      </c>
      <c r="B367" s="48" t="s">
        <v>124</v>
      </c>
      <c r="C367" s="48" t="s">
        <v>133</v>
      </c>
      <c r="D367" s="48" t="s">
        <v>270</v>
      </c>
      <c r="E367" s="48" t="s">
        <v>279</v>
      </c>
      <c r="F367" s="76">
        <v>22289.129</v>
      </c>
      <c r="G367" s="76">
        <f>G370+G381+G383+G368+G379+G375+G377</f>
        <v>-0.304</v>
      </c>
      <c r="H367" s="76">
        <f>H370+H381+H383+H368+H379+H375+H377</f>
        <v>0</v>
      </c>
      <c r="I367" s="76">
        <f>I370+I381+I383+I368+I379+I375+I377</f>
        <v>0</v>
      </c>
      <c r="J367" s="76">
        <f>J370+J381+J383+J368+J379+J375+J377</f>
        <v>22288.825000000004</v>
      </c>
    </row>
    <row r="368" spans="1:10" s="22" customFormat="1" ht="22.5">
      <c r="A368" s="8" t="s">
        <v>631</v>
      </c>
      <c r="B368" s="48" t="s">
        <v>124</v>
      </c>
      <c r="C368" s="48" t="s">
        <v>133</v>
      </c>
      <c r="D368" s="48" t="s">
        <v>380</v>
      </c>
      <c r="E368" s="48" t="s">
        <v>279</v>
      </c>
      <c r="F368" s="76">
        <v>467.352</v>
      </c>
      <c r="G368" s="76">
        <f>G369</f>
        <v>0</v>
      </c>
      <c r="H368" s="76">
        <f>H369</f>
        <v>0</v>
      </c>
      <c r="I368" s="76">
        <f>I369</f>
        <v>0</v>
      </c>
      <c r="J368" s="76">
        <f>J369</f>
        <v>467.352</v>
      </c>
    </row>
    <row r="369" spans="1:10" s="21" customFormat="1" ht="25.5" customHeight="1">
      <c r="A369" s="9" t="s">
        <v>27</v>
      </c>
      <c r="B369" s="47" t="s">
        <v>124</v>
      </c>
      <c r="C369" s="47" t="s">
        <v>133</v>
      </c>
      <c r="D369" s="47" t="s">
        <v>380</v>
      </c>
      <c r="E369" s="47" t="s">
        <v>30</v>
      </c>
      <c r="F369" s="70">
        <v>467.352</v>
      </c>
      <c r="G369" s="70">
        <v>0</v>
      </c>
      <c r="H369" s="70">
        <v>0</v>
      </c>
      <c r="I369" s="70">
        <v>0</v>
      </c>
      <c r="J369" s="70">
        <f>F369+G369+H369+I369</f>
        <v>467.352</v>
      </c>
    </row>
    <row r="370" spans="1:10" s="21" customFormat="1" ht="12.75" customHeight="1">
      <c r="A370" s="8" t="s">
        <v>637</v>
      </c>
      <c r="B370" s="48" t="s">
        <v>124</v>
      </c>
      <c r="C370" s="48" t="s">
        <v>133</v>
      </c>
      <c r="D370" s="48" t="s">
        <v>381</v>
      </c>
      <c r="E370" s="48" t="s">
        <v>279</v>
      </c>
      <c r="F370" s="76">
        <v>19863.288</v>
      </c>
      <c r="G370" s="76">
        <f>G372+G371+G374+G373</f>
        <v>-0.304</v>
      </c>
      <c r="H370" s="76">
        <f>H372+H371+H374+H373</f>
        <v>0</v>
      </c>
      <c r="I370" s="76">
        <f>I372+I371+I374+I373</f>
        <v>0</v>
      </c>
      <c r="J370" s="76">
        <f>J372+J371+J374+J373</f>
        <v>19862.984000000004</v>
      </c>
    </row>
    <row r="371" spans="1:10" s="21" customFormat="1" ht="48" customHeight="1">
      <c r="A371" s="9" t="s">
        <v>28</v>
      </c>
      <c r="B371" s="47" t="s">
        <v>124</v>
      </c>
      <c r="C371" s="47" t="s">
        <v>133</v>
      </c>
      <c r="D371" s="47" t="s">
        <v>381</v>
      </c>
      <c r="E371" s="47" t="s">
        <v>26</v>
      </c>
      <c r="F371" s="70">
        <v>17377.682</v>
      </c>
      <c r="G371" s="70">
        <v>0</v>
      </c>
      <c r="H371" s="70">
        <v>0</v>
      </c>
      <c r="I371" s="70">
        <v>0</v>
      </c>
      <c r="J371" s="70">
        <f>F371+G371+H371+I371</f>
        <v>17377.682</v>
      </c>
    </row>
    <row r="372" spans="1:10" s="21" customFormat="1" ht="21.75" customHeight="1">
      <c r="A372" s="9" t="s">
        <v>27</v>
      </c>
      <c r="B372" s="47" t="s">
        <v>124</v>
      </c>
      <c r="C372" s="47" t="s">
        <v>133</v>
      </c>
      <c r="D372" s="47" t="s">
        <v>381</v>
      </c>
      <c r="E372" s="47" t="s">
        <v>30</v>
      </c>
      <c r="F372" s="70">
        <v>2462.42</v>
      </c>
      <c r="G372" s="70">
        <v>-0.304</v>
      </c>
      <c r="H372" s="70">
        <v>0</v>
      </c>
      <c r="I372" s="70">
        <v>0</v>
      </c>
      <c r="J372" s="70">
        <f>F372+G372+H372+I372</f>
        <v>2462.116</v>
      </c>
    </row>
    <row r="373" spans="1:10" s="21" customFormat="1" ht="13.5" customHeight="1">
      <c r="A373" s="9" t="s">
        <v>24</v>
      </c>
      <c r="B373" s="47" t="s">
        <v>124</v>
      </c>
      <c r="C373" s="47" t="s">
        <v>133</v>
      </c>
      <c r="D373" s="47" t="s">
        <v>381</v>
      </c>
      <c r="E373" s="47" t="s">
        <v>23</v>
      </c>
      <c r="F373" s="70">
        <v>1</v>
      </c>
      <c r="G373" s="70">
        <v>0</v>
      </c>
      <c r="H373" s="70">
        <v>0</v>
      </c>
      <c r="I373" s="70">
        <v>0</v>
      </c>
      <c r="J373" s="70">
        <f>F373+G373+H373+I373</f>
        <v>1</v>
      </c>
    </row>
    <row r="374" spans="1:10" s="21" customFormat="1" ht="13.5" customHeight="1">
      <c r="A374" s="9" t="s">
        <v>22</v>
      </c>
      <c r="B374" s="47" t="s">
        <v>124</v>
      </c>
      <c r="C374" s="47" t="s">
        <v>133</v>
      </c>
      <c r="D374" s="47" t="s">
        <v>381</v>
      </c>
      <c r="E374" s="47" t="s">
        <v>21</v>
      </c>
      <c r="F374" s="70">
        <v>22.186</v>
      </c>
      <c r="G374" s="70">
        <v>0</v>
      </c>
      <c r="H374" s="70">
        <v>0</v>
      </c>
      <c r="I374" s="70">
        <v>0</v>
      </c>
      <c r="J374" s="70">
        <f>F374+G374+H374+I374</f>
        <v>22.186</v>
      </c>
    </row>
    <row r="375" spans="1:10" s="21" customFormat="1" ht="25.5" customHeight="1">
      <c r="A375" s="8" t="s">
        <v>884</v>
      </c>
      <c r="B375" s="48" t="s">
        <v>124</v>
      </c>
      <c r="C375" s="48" t="s">
        <v>133</v>
      </c>
      <c r="D375" s="48" t="s">
        <v>883</v>
      </c>
      <c r="E375" s="48" t="s">
        <v>279</v>
      </c>
      <c r="F375" s="76">
        <v>442.258</v>
      </c>
      <c r="G375" s="76">
        <f>G376</f>
        <v>0</v>
      </c>
      <c r="H375" s="76">
        <f>H376</f>
        <v>0</v>
      </c>
      <c r="I375" s="76">
        <f>I376</f>
        <v>0</v>
      </c>
      <c r="J375" s="76">
        <f>J376</f>
        <v>442.258</v>
      </c>
    </row>
    <row r="376" spans="1:10" s="21" customFormat="1" ht="24" customHeight="1">
      <c r="A376" s="9" t="s">
        <v>27</v>
      </c>
      <c r="B376" s="47" t="s">
        <v>124</v>
      </c>
      <c r="C376" s="47" t="s">
        <v>133</v>
      </c>
      <c r="D376" s="47" t="s">
        <v>883</v>
      </c>
      <c r="E376" s="47" t="s">
        <v>30</v>
      </c>
      <c r="F376" s="70">
        <v>442.258</v>
      </c>
      <c r="G376" s="70">
        <v>0</v>
      </c>
      <c r="H376" s="70">
        <v>0</v>
      </c>
      <c r="I376" s="70">
        <v>0</v>
      </c>
      <c r="J376" s="70">
        <f>F376+G376+H376+I376</f>
        <v>442.258</v>
      </c>
    </row>
    <row r="377" spans="1:10" s="21" customFormat="1" ht="26.25" customHeight="1">
      <c r="A377" s="8" t="s">
        <v>885</v>
      </c>
      <c r="B377" s="48" t="s">
        <v>124</v>
      </c>
      <c r="C377" s="48" t="s">
        <v>133</v>
      </c>
      <c r="D377" s="48" t="s">
        <v>882</v>
      </c>
      <c r="E377" s="48" t="s">
        <v>279</v>
      </c>
      <c r="F377" s="76">
        <v>110.5</v>
      </c>
      <c r="G377" s="76">
        <f>G378</f>
        <v>0</v>
      </c>
      <c r="H377" s="76">
        <f>H378</f>
        <v>0</v>
      </c>
      <c r="I377" s="76">
        <f>I378</f>
        <v>0</v>
      </c>
      <c r="J377" s="76">
        <f>J378</f>
        <v>110.5</v>
      </c>
    </row>
    <row r="378" spans="1:10" s="21" customFormat="1" ht="23.25" customHeight="1">
      <c r="A378" s="9" t="s">
        <v>27</v>
      </c>
      <c r="B378" s="47" t="s">
        <v>124</v>
      </c>
      <c r="C378" s="47" t="s">
        <v>133</v>
      </c>
      <c r="D378" s="47" t="s">
        <v>882</v>
      </c>
      <c r="E378" s="47" t="s">
        <v>30</v>
      </c>
      <c r="F378" s="70">
        <v>110.5</v>
      </c>
      <c r="G378" s="70">
        <v>0</v>
      </c>
      <c r="H378" s="70">
        <v>0</v>
      </c>
      <c r="I378" s="70">
        <v>0</v>
      </c>
      <c r="J378" s="70">
        <f>F378+G378+H378+I378</f>
        <v>110.5</v>
      </c>
    </row>
    <row r="379" spans="1:10" s="21" customFormat="1" ht="36.75" customHeight="1">
      <c r="A379" s="8" t="s">
        <v>742</v>
      </c>
      <c r="B379" s="48" t="s">
        <v>124</v>
      </c>
      <c r="C379" s="48" t="s">
        <v>133</v>
      </c>
      <c r="D379" s="139" t="s">
        <v>743</v>
      </c>
      <c r="E379" s="48" t="s">
        <v>279</v>
      </c>
      <c r="F379" s="96">
        <v>42.608000000000004</v>
      </c>
      <c r="G379" s="96">
        <f>G380</f>
        <v>0</v>
      </c>
      <c r="H379" s="96">
        <f>H380</f>
        <v>0</v>
      </c>
      <c r="I379" s="96">
        <f>I380</f>
        <v>0</v>
      </c>
      <c r="J379" s="96">
        <f>J380</f>
        <v>42.608000000000004</v>
      </c>
    </row>
    <row r="380" spans="1:10" s="21" customFormat="1" ht="27.75" customHeight="1">
      <c r="A380" s="9" t="s">
        <v>27</v>
      </c>
      <c r="B380" s="47" t="s">
        <v>124</v>
      </c>
      <c r="C380" s="47" t="s">
        <v>133</v>
      </c>
      <c r="D380" s="127" t="s">
        <v>743</v>
      </c>
      <c r="E380" s="47" t="s">
        <v>30</v>
      </c>
      <c r="F380" s="82">
        <v>42.608000000000004</v>
      </c>
      <c r="G380" s="82">
        <v>0</v>
      </c>
      <c r="H380" s="82">
        <v>0</v>
      </c>
      <c r="I380" s="82">
        <v>0</v>
      </c>
      <c r="J380" s="82">
        <f>F380+G380+H380+I380</f>
        <v>42.608000000000004</v>
      </c>
    </row>
    <row r="381" spans="1:10" s="21" customFormat="1" ht="21.75" customHeight="1">
      <c r="A381" s="8" t="s">
        <v>636</v>
      </c>
      <c r="B381" s="48" t="s">
        <v>124</v>
      </c>
      <c r="C381" s="48" t="s">
        <v>133</v>
      </c>
      <c r="D381" s="48" t="s">
        <v>383</v>
      </c>
      <c r="E381" s="48" t="s">
        <v>279</v>
      </c>
      <c r="F381" s="76">
        <v>50</v>
      </c>
      <c r="G381" s="76">
        <f>G382</f>
        <v>0</v>
      </c>
      <c r="H381" s="76">
        <f>H382</f>
        <v>0</v>
      </c>
      <c r="I381" s="76">
        <f>I382</f>
        <v>0</v>
      </c>
      <c r="J381" s="76">
        <f>J382</f>
        <v>50</v>
      </c>
    </row>
    <row r="382" spans="1:10" s="21" customFormat="1" ht="21.75" customHeight="1">
      <c r="A382" s="9" t="s">
        <v>27</v>
      </c>
      <c r="B382" s="47" t="s">
        <v>124</v>
      </c>
      <c r="C382" s="47" t="s">
        <v>133</v>
      </c>
      <c r="D382" s="47" t="s">
        <v>383</v>
      </c>
      <c r="E382" s="47" t="s">
        <v>30</v>
      </c>
      <c r="F382" s="82">
        <v>50</v>
      </c>
      <c r="G382" s="82">
        <v>0</v>
      </c>
      <c r="H382" s="82">
        <v>0</v>
      </c>
      <c r="I382" s="82">
        <v>0</v>
      </c>
      <c r="J382" s="82">
        <f>F382+G382+H382+I382</f>
        <v>50</v>
      </c>
    </row>
    <row r="383" spans="1:10" s="21" customFormat="1" ht="21.75" customHeight="1">
      <c r="A383" s="8" t="s">
        <v>634</v>
      </c>
      <c r="B383" s="48" t="s">
        <v>124</v>
      </c>
      <c r="C383" s="48" t="s">
        <v>133</v>
      </c>
      <c r="D383" s="48" t="s">
        <v>382</v>
      </c>
      <c r="E383" s="48" t="s">
        <v>279</v>
      </c>
      <c r="F383" s="96">
        <v>1313.123</v>
      </c>
      <c r="G383" s="96">
        <f>G384</f>
        <v>0</v>
      </c>
      <c r="H383" s="96">
        <f>H384</f>
        <v>0</v>
      </c>
      <c r="I383" s="96">
        <f>I384</f>
        <v>0</v>
      </c>
      <c r="J383" s="96">
        <f>J384</f>
        <v>1313.123</v>
      </c>
    </row>
    <row r="384" spans="1:10" s="21" customFormat="1" ht="21.75" customHeight="1">
      <c r="A384" s="9" t="s">
        <v>27</v>
      </c>
      <c r="B384" s="47" t="s">
        <v>124</v>
      </c>
      <c r="C384" s="47" t="s">
        <v>133</v>
      </c>
      <c r="D384" s="47" t="s">
        <v>382</v>
      </c>
      <c r="E384" s="47" t="s">
        <v>30</v>
      </c>
      <c r="F384" s="82">
        <v>1313.123</v>
      </c>
      <c r="G384" s="82">
        <v>0</v>
      </c>
      <c r="H384" s="82">
        <v>0</v>
      </c>
      <c r="I384" s="82">
        <v>0</v>
      </c>
      <c r="J384" s="82">
        <f>F384+G384+H384+I384</f>
        <v>1313.123</v>
      </c>
    </row>
    <row r="385" spans="1:10" s="21" customFormat="1" ht="21.75" customHeight="1">
      <c r="A385" s="8" t="s">
        <v>492</v>
      </c>
      <c r="B385" s="48" t="s">
        <v>124</v>
      </c>
      <c r="C385" s="48" t="s">
        <v>133</v>
      </c>
      <c r="D385" s="48" t="s">
        <v>256</v>
      </c>
      <c r="E385" s="48" t="s">
        <v>279</v>
      </c>
      <c r="F385" s="76">
        <v>10</v>
      </c>
      <c r="G385" s="76">
        <f>G386</f>
        <v>0</v>
      </c>
      <c r="H385" s="76">
        <f>H386</f>
        <v>0</v>
      </c>
      <c r="I385" s="76">
        <f>I386</f>
        <v>0</v>
      </c>
      <c r="J385" s="76">
        <f>J386</f>
        <v>10</v>
      </c>
    </row>
    <row r="386" spans="1:10" s="21" customFormat="1" ht="21.75" customHeight="1">
      <c r="A386" s="9" t="s">
        <v>31</v>
      </c>
      <c r="B386" s="47" t="s">
        <v>124</v>
      </c>
      <c r="C386" s="47" t="s">
        <v>133</v>
      </c>
      <c r="D386" s="47" t="s">
        <v>256</v>
      </c>
      <c r="E386" s="47" t="s">
        <v>30</v>
      </c>
      <c r="F386" s="70">
        <v>10</v>
      </c>
      <c r="G386" s="70">
        <v>0</v>
      </c>
      <c r="H386" s="70">
        <v>0</v>
      </c>
      <c r="I386" s="70">
        <v>0</v>
      </c>
      <c r="J386" s="70">
        <f>F386+G386+H386+I386</f>
        <v>10</v>
      </c>
    </row>
    <row r="387" spans="1:10" s="21" customFormat="1" ht="21.75" customHeight="1">
      <c r="A387" s="8" t="s">
        <v>624</v>
      </c>
      <c r="B387" s="48" t="s">
        <v>124</v>
      </c>
      <c r="C387" s="48" t="s">
        <v>133</v>
      </c>
      <c r="D387" s="48" t="s">
        <v>258</v>
      </c>
      <c r="E387" s="48" t="s">
        <v>279</v>
      </c>
      <c r="F387" s="76">
        <v>9</v>
      </c>
      <c r="G387" s="76">
        <f>G388</f>
        <v>0</v>
      </c>
      <c r="H387" s="76">
        <f>H388</f>
        <v>0</v>
      </c>
      <c r="I387" s="76">
        <f>I388</f>
        <v>0</v>
      </c>
      <c r="J387" s="76">
        <f>J388</f>
        <v>9</v>
      </c>
    </row>
    <row r="388" spans="1:10" s="21" customFormat="1" ht="21.75" customHeight="1">
      <c r="A388" s="9" t="s">
        <v>31</v>
      </c>
      <c r="B388" s="47" t="s">
        <v>124</v>
      </c>
      <c r="C388" s="47" t="s">
        <v>133</v>
      </c>
      <c r="D388" s="47" t="s">
        <v>258</v>
      </c>
      <c r="E388" s="47" t="s">
        <v>30</v>
      </c>
      <c r="F388" s="70">
        <v>9</v>
      </c>
      <c r="G388" s="70">
        <v>0</v>
      </c>
      <c r="H388" s="70">
        <v>0</v>
      </c>
      <c r="I388" s="70">
        <v>0</v>
      </c>
      <c r="J388" s="70">
        <f>F388+G388+H388+I388</f>
        <v>9</v>
      </c>
    </row>
    <row r="389" spans="1:10" s="20" customFormat="1" ht="12" customHeight="1">
      <c r="A389" s="8" t="s">
        <v>147</v>
      </c>
      <c r="B389" s="48" t="s">
        <v>124</v>
      </c>
      <c r="C389" s="48" t="s">
        <v>133</v>
      </c>
      <c r="D389" s="48" t="s">
        <v>95</v>
      </c>
      <c r="E389" s="48" t="s">
        <v>279</v>
      </c>
      <c r="F389" s="76">
        <v>1793.146</v>
      </c>
      <c r="G389" s="76">
        <f aca="true" t="shared" si="18" ref="G389:J392">G390</f>
        <v>0</v>
      </c>
      <c r="H389" s="76">
        <f t="shared" si="18"/>
        <v>0</v>
      </c>
      <c r="I389" s="76">
        <f t="shared" si="18"/>
        <v>0</v>
      </c>
      <c r="J389" s="76">
        <f t="shared" si="18"/>
        <v>1793.146</v>
      </c>
    </row>
    <row r="390" spans="1:10" s="20" customFormat="1" ht="11.25" customHeight="1">
      <c r="A390" s="8" t="s">
        <v>94</v>
      </c>
      <c r="B390" s="48" t="s">
        <v>124</v>
      </c>
      <c r="C390" s="48" t="s">
        <v>133</v>
      </c>
      <c r="D390" s="48" t="s">
        <v>96</v>
      </c>
      <c r="E390" s="48" t="s">
        <v>279</v>
      </c>
      <c r="F390" s="76">
        <v>1793.146</v>
      </c>
      <c r="G390" s="76">
        <f t="shared" si="18"/>
        <v>0</v>
      </c>
      <c r="H390" s="76">
        <f t="shared" si="18"/>
        <v>0</v>
      </c>
      <c r="I390" s="76">
        <f t="shared" si="18"/>
        <v>0</v>
      </c>
      <c r="J390" s="76">
        <f t="shared" si="18"/>
        <v>1793.146</v>
      </c>
    </row>
    <row r="391" spans="1:10" s="20" customFormat="1" ht="11.25" customHeight="1">
      <c r="A391" s="8" t="s">
        <v>278</v>
      </c>
      <c r="B391" s="48" t="s">
        <v>124</v>
      </c>
      <c r="C391" s="48" t="s">
        <v>133</v>
      </c>
      <c r="D391" s="48" t="s">
        <v>97</v>
      </c>
      <c r="E391" s="48" t="s">
        <v>279</v>
      </c>
      <c r="F391" s="76">
        <v>1793.146</v>
      </c>
      <c r="G391" s="76">
        <f t="shared" si="18"/>
        <v>0</v>
      </c>
      <c r="H391" s="76">
        <f t="shared" si="18"/>
        <v>0</v>
      </c>
      <c r="I391" s="76">
        <f t="shared" si="18"/>
        <v>0</v>
      </c>
      <c r="J391" s="76">
        <f t="shared" si="18"/>
        <v>1793.146</v>
      </c>
    </row>
    <row r="392" spans="1:10" s="20" customFormat="1" ht="21.75" customHeight="1">
      <c r="A392" s="8" t="s">
        <v>100</v>
      </c>
      <c r="B392" s="48" t="s">
        <v>124</v>
      </c>
      <c r="C392" s="48" t="s">
        <v>133</v>
      </c>
      <c r="D392" s="48" t="s">
        <v>98</v>
      </c>
      <c r="E392" s="48" t="s">
        <v>279</v>
      </c>
      <c r="F392" s="76">
        <v>1793.146</v>
      </c>
      <c r="G392" s="76">
        <f t="shared" si="18"/>
        <v>0</v>
      </c>
      <c r="H392" s="76">
        <f t="shared" si="18"/>
        <v>0</v>
      </c>
      <c r="I392" s="76">
        <f t="shared" si="18"/>
        <v>0</v>
      </c>
      <c r="J392" s="76">
        <f t="shared" si="18"/>
        <v>1793.146</v>
      </c>
    </row>
    <row r="393" spans="1:10" s="20" customFormat="1" ht="44.25" customHeight="1">
      <c r="A393" s="9" t="s">
        <v>28</v>
      </c>
      <c r="B393" s="47" t="s">
        <v>124</v>
      </c>
      <c r="C393" s="47" t="s">
        <v>133</v>
      </c>
      <c r="D393" s="47" t="s">
        <v>98</v>
      </c>
      <c r="E393" s="47" t="s">
        <v>26</v>
      </c>
      <c r="F393" s="70">
        <v>1793.146</v>
      </c>
      <c r="G393" s="70">
        <v>0</v>
      </c>
      <c r="H393" s="70">
        <v>0</v>
      </c>
      <c r="I393" s="70">
        <v>0</v>
      </c>
      <c r="J393" s="70">
        <f>F393+G393+H393+I393</f>
        <v>1793.146</v>
      </c>
    </row>
    <row r="394" spans="1:10" s="20" customFormat="1" ht="13.5" customHeight="1">
      <c r="A394" s="6" t="s">
        <v>123</v>
      </c>
      <c r="B394" s="46" t="s">
        <v>124</v>
      </c>
      <c r="C394" s="46" t="s">
        <v>67</v>
      </c>
      <c r="D394" s="46"/>
      <c r="E394" s="46"/>
      <c r="F394" s="75">
        <v>7848.6</v>
      </c>
      <c r="G394" s="75">
        <f aca="true" t="shared" si="19" ref="G394:J395">G395</f>
        <v>0</v>
      </c>
      <c r="H394" s="75">
        <f t="shared" si="19"/>
        <v>0</v>
      </c>
      <c r="I394" s="75">
        <f t="shared" si="19"/>
        <v>0</v>
      </c>
      <c r="J394" s="75">
        <f t="shared" si="19"/>
        <v>7848.6</v>
      </c>
    </row>
    <row r="395" spans="1:10" s="20" customFormat="1" ht="47.25" customHeight="1">
      <c r="A395" s="8" t="s">
        <v>36</v>
      </c>
      <c r="B395" s="47" t="s">
        <v>124</v>
      </c>
      <c r="C395" s="48" t="s">
        <v>67</v>
      </c>
      <c r="D395" s="48" t="s">
        <v>547</v>
      </c>
      <c r="E395" s="48" t="s">
        <v>279</v>
      </c>
      <c r="F395" s="76">
        <v>7848.6</v>
      </c>
      <c r="G395" s="76">
        <f t="shared" si="19"/>
        <v>0</v>
      </c>
      <c r="H395" s="76">
        <f t="shared" si="19"/>
        <v>0</v>
      </c>
      <c r="I395" s="76">
        <f t="shared" si="19"/>
        <v>0</v>
      </c>
      <c r="J395" s="76">
        <f t="shared" si="19"/>
        <v>7848.6</v>
      </c>
    </row>
    <row r="396" spans="1:10" s="20" customFormat="1" ht="16.5" customHeight="1">
      <c r="A396" s="9" t="s">
        <v>24</v>
      </c>
      <c r="B396" s="48" t="s">
        <v>124</v>
      </c>
      <c r="C396" s="47" t="s">
        <v>67</v>
      </c>
      <c r="D396" s="47" t="s">
        <v>547</v>
      </c>
      <c r="E396" s="47" t="s">
        <v>23</v>
      </c>
      <c r="F396" s="70">
        <v>7848.6</v>
      </c>
      <c r="G396" s="70">
        <v>0</v>
      </c>
      <c r="H396" s="70">
        <v>0</v>
      </c>
      <c r="I396" s="70">
        <v>0</v>
      </c>
      <c r="J396" s="70">
        <f>F396+G396+H396+I396</f>
        <v>7848.6</v>
      </c>
    </row>
    <row r="397" spans="1:10" s="20" customFormat="1" ht="12.75" customHeight="1">
      <c r="A397" s="6" t="s">
        <v>134</v>
      </c>
      <c r="B397" s="46" t="s">
        <v>124</v>
      </c>
      <c r="C397" s="46" t="s">
        <v>135</v>
      </c>
      <c r="D397" s="46"/>
      <c r="E397" s="46"/>
      <c r="F397" s="75">
        <v>4293.7</v>
      </c>
      <c r="G397" s="75">
        <f>G398</f>
        <v>0</v>
      </c>
      <c r="H397" s="75">
        <f>H398</f>
        <v>0</v>
      </c>
      <c r="I397" s="75">
        <f>I398</f>
        <v>0</v>
      </c>
      <c r="J397" s="75">
        <f>J398</f>
        <v>4293.7</v>
      </c>
    </row>
    <row r="398" spans="1:10" s="22" customFormat="1" ht="33.75">
      <c r="A398" s="8" t="s">
        <v>48</v>
      </c>
      <c r="B398" s="48" t="s">
        <v>124</v>
      </c>
      <c r="C398" s="48" t="s">
        <v>135</v>
      </c>
      <c r="D398" s="48" t="s">
        <v>155</v>
      </c>
      <c r="E398" s="48" t="s">
        <v>279</v>
      </c>
      <c r="F398" s="76">
        <v>4293.7</v>
      </c>
      <c r="G398" s="76">
        <f>G399+G401</f>
        <v>0</v>
      </c>
      <c r="H398" s="76">
        <f>H399+H401</f>
        <v>0</v>
      </c>
      <c r="I398" s="76">
        <f>I399+I401</f>
        <v>0</v>
      </c>
      <c r="J398" s="76">
        <f>J399+J401</f>
        <v>4293.7</v>
      </c>
    </row>
    <row r="399" spans="1:10" s="22" customFormat="1" ht="56.25">
      <c r="A399" s="8" t="s">
        <v>118</v>
      </c>
      <c r="B399" s="48" t="s">
        <v>124</v>
      </c>
      <c r="C399" s="48" t="s">
        <v>135</v>
      </c>
      <c r="D399" s="48" t="s">
        <v>548</v>
      </c>
      <c r="E399" s="48" t="s">
        <v>279</v>
      </c>
      <c r="F399" s="76">
        <v>3791.6</v>
      </c>
      <c r="G399" s="76">
        <f>G400</f>
        <v>0</v>
      </c>
      <c r="H399" s="76">
        <f>H400</f>
        <v>0</v>
      </c>
      <c r="I399" s="76">
        <f>I400</f>
        <v>0</v>
      </c>
      <c r="J399" s="76">
        <f>J400</f>
        <v>3791.6</v>
      </c>
    </row>
    <row r="400" spans="1:10" s="22" customFormat="1" ht="12.75">
      <c r="A400" s="9" t="s">
        <v>24</v>
      </c>
      <c r="B400" s="47" t="s">
        <v>124</v>
      </c>
      <c r="C400" s="47" t="s">
        <v>135</v>
      </c>
      <c r="D400" s="47" t="s">
        <v>548</v>
      </c>
      <c r="E400" s="47" t="s">
        <v>23</v>
      </c>
      <c r="F400" s="70">
        <v>3791.6</v>
      </c>
      <c r="G400" s="70">
        <v>0</v>
      </c>
      <c r="H400" s="70">
        <v>0</v>
      </c>
      <c r="I400" s="70">
        <v>0</v>
      </c>
      <c r="J400" s="70">
        <f>F400+G400+H400+I400</f>
        <v>3791.6</v>
      </c>
    </row>
    <row r="401" spans="1:10" s="22" customFormat="1" ht="71.25" customHeight="1">
      <c r="A401" s="35" t="s">
        <v>287</v>
      </c>
      <c r="B401" s="48" t="s">
        <v>124</v>
      </c>
      <c r="C401" s="48" t="s">
        <v>135</v>
      </c>
      <c r="D401" s="48" t="s">
        <v>549</v>
      </c>
      <c r="E401" s="48" t="s">
        <v>279</v>
      </c>
      <c r="F401" s="76">
        <v>502.1</v>
      </c>
      <c r="G401" s="76">
        <f>G402</f>
        <v>0</v>
      </c>
      <c r="H401" s="76">
        <f>H402</f>
        <v>0</v>
      </c>
      <c r="I401" s="76">
        <f>I402</f>
        <v>0</v>
      </c>
      <c r="J401" s="76">
        <f>J402</f>
        <v>502.1</v>
      </c>
    </row>
    <row r="402" spans="1:10" s="22" customFormat="1" ht="24.75" customHeight="1">
      <c r="A402" s="9" t="s">
        <v>27</v>
      </c>
      <c r="B402" s="47" t="s">
        <v>124</v>
      </c>
      <c r="C402" s="47" t="s">
        <v>135</v>
      </c>
      <c r="D402" s="47" t="s">
        <v>549</v>
      </c>
      <c r="E402" s="47" t="s">
        <v>30</v>
      </c>
      <c r="F402" s="70">
        <v>502.1</v>
      </c>
      <c r="G402" s="70">
        <v>0</v>
      </c>
      <c r="H402" s="70">
        <v>0</v>
      </c>
      <c r="I402" s="70">
        <v>0</v>
      </c>
      <c r="J402" s="70">
        <f>F402+G402+H402+I402</f>
        <v>502.1</v>
      </c>
    </row>
    <row r="403" spans="1:10" ht="28.5" customHeight="1">
      <c r="A403" s="5" t="s">
        <v>392</v>
      </c>
      <c r="B403" s="83" t="s">
        <v>281</v>
      </c>
      <c r="C403" s="84" t="s">
        <v>242</v>
      </c>
      <c r="D403" s="84"/>
      <c r="E403" s="84" t="s">
        <v>242</v>
      </c>
      <c r="F403" s="74">
        <v>44763.937000000005</v>
      </c>
      <c r="G403" s="74">
        <f>G404+G409+G425+G430+G488+G493+G464+G469+G475+G420+G480+G485</f>
        <v>0</v>
      </c>
      <c r="H403" s="74">
        <f>H404+H409+H425+H430+H488+H493+H464+H469+H475+H420+H480+H485</f>
        <v>0</v>
      </c>
      <c r="I403" s="74">
        <f>I404+I409+I425+I430+I488+I493+I464+I469+I475+I420+I480+I485</f>
        <v>0</v>
      </c>
      <c r="J403" s="74">
        <f>J404+J409+J425+J430+J488+J493+J464+J469+J475+J420+J480+J485</f>
        <v>44763.937000000005</v>
      </c>
    </row>
    <row r="404" spans="1:10" s="20" customFormat="1" ht="31.5">
      <c r="A404" s="6" t="s">
        <v>282</v>
      </c>
      <c r="B404" s="46" t="s">
        <v>281</v>
      </c>
      <c r="C404" s="46" t="s">
        <v>283</v>
      </c>
      <c r="D404" s="47"/>
      <c r="E404" s="47"/>
      <c r="F404" s="75">
        <v>1711.797</v>
      </c>
      <c r="G404" s="75">
        <f>G407</f>
        <v>0</v>
      </c>
      <c r="H404" s="75">
        <f>H407</f>
        <v>0</v>
      </c>
      <c r="I404" s="75">
        <f>I407</f>
        <v>0</v>
      </c>
      <c r="J404" s="75">
        <f>J407</f>
        <v>1711.797</v>
      </c>
    </row>
    <row r="405" spans="1:10" s="20" customFormat="1" ht="12.75">
      <c r="A405" s="8" t="s">
        <v>147</v>
      </c>
      <c r="B405" s="48" t="s">
        <v>281</v>
      </c>
      <c r="C405" s="48" t="s">
        <v>283</v>
      </c>
      <c r="D405" s="48" t="s">
        <v>95</v>
      </c>
      <c r="E405" s="47"/>
      <c r="F405" s="76">
        <v>1711.797</v>
      </c>
      <c r="G405" s="76">
        <f aca="true" t="shared" si="20" ref="G405:J407">G406</f>
        <v>0</v>
      </c>
      <c r="H405" s="76">
        <f t="shared" si="20"/>
        <v>0</v>
      </c>
      <c r="I405" s="76">
        <f t="shared" si="20"/>
        <v>0</v>
      </c>
      <c r="J405" s="76">
        <f t="shared" si="20"/>
        <v>1711.797</v>
      </c>
    </row>
    <row r="406" spans="1:10" s="20" customFormat="1" ht="12.75">
      <c r="A406" s="8" t="s">
        <v>94</v>
      </c>
      <c r="B406" s="48" t="s">
        <v>281</v>
      </c>
      <c r="C406" s="48" t="s">
        <v>283</v>
      </c>
      <c r="D406" s="48" t="s">
        <v>96</v>
      </c>
      <c r="E406" s="47"/>
      <c r="F406" s="76">
        <v>1711.797</v>
      </c>
      <c r="G406" s="76">
        <f t="shared" si="20"/>
        <v>0</v>
      </c>
      <c r="H406" s="76">
        <f t="shared" si="20"/>
        <v>0</v>
      </c>
      <c r="I406" s="76">
        <f t="shared" si="20"/>
        <v>0</v>
      </c>
      <c r="J406" s="76">
        <f t="shared" si="20"/>
        <v>1711.797</v>
      </c>
    </row>
    <row r="407" spans="1:10" s="20" customFormat="1" ht="12" customHeight="1">
      <c r="A407" s="8" t="s">
        <v>284</v>
      </c>
      <c r="B407" s="48" t="s">
        <v>281</v>
      </c>
      <c r="C407" s="48" t="s">
        <v>283</v>
      </c>
      <c r="D407" s="48" t="s">
        <v>106</v>
      </c>
      <c r="E407" s="48" t="s">
        <v>279</v>
      </c>
      <c r="F407" s="76">
        <v>1711.797</v>
      </c>
      <c r="G407" s="76">
        <f t="shared" si="20"/>
        <v>0</v>
      </c>
      <c r="H407" s="76">
        <f t="shared" si="20"/>
        <v>0</v>
      </c>
      <c r="I407" s="76">
        <f t="shared" si="20"/>
        <v>0</v>
      </c>
      <c r="J407" s="76">
        <f t="shared" si="20"/>
        <v>1711.797</v>
      </c>
    </row>
    <row r="408" spans="1:10" s="20" customFormat="1" ht="45">
      <c r="A408" s="9" t="s">
        <v>28</v>
      </c>
      <c r="B408" s="47" t="s">
        <v>281</v>
      </c>
      <c r="C408" s="47" t="s">
        <v>283</v>
      </c>
      <c r="D408" s="47" t="s">
        <v>106</v>
      </c>
      <c r="E408" s="47" t="s">
        <v>26</v>
      </c>
      <c r="F408" s="70">
        <v>1711.797</v>
      </c>
      <c r="G408" s="70">
        <v>0</v>
      </c>
      <c r="H408" s="70">
        <v>0</v>
      </c>
      <c r="I408" s="70">
        <v>0</v>
      </c>
      <c r="J408" s="70">
        <f>F408+G408+H408+I408</f>
        <v>1711.797</v>
      </c>
    </row>
    <row r="409" spans="1:10" s="20" customFormat="1" ht="42.75">
      <c r="A409" s="6" t="s">
        <v>298</v>
      </c>
      <c r="B409" s="46" t="s">
        <v>281</v>
      </c>
      <c r="C409" s="46" t="s">
        <v>285</v>
      </c>
      <c r="D409" s="47"/>
      <c r="E409" s="47"/>
      <c r="F409" s="75">
        <v>32159.007999999998</v>
      </c>
      <c r="G409" s="75">
        <f>G410</f>
        <v>0</v>
      </c>
      <c r="H409" s="75">
        <f>H410</f>
        <v>0</v>
      </c>
      <c r="I409" s="75">
        <f>I410</f>
        <v>0</v>
      </c>
      <c r="J409" s="75">
        <f>J410</f>
        <v>32159.007999999998</v>
      </c>
    </row>
    <row r="410" spans="1:10" s="20" customFormat="1" ht="12.75">
      <c r="A410" s="8" t="s">
        <v>147</v>
      </c>
      <c r="B410" s="48" t="s">
        <v>281</v>
      </c>
      <c r="C410" s="48" t="s">
        <v>285</v>
      </c>
      <c r="D410" s="48" t="s">
        <v>95</v>
      </c>
      <c r="E410" s="47"/>
      <c r="F410" s="76">
        <v>32159.007999999998</v>
      </c>
      <c r="G410" s="76">
        <f>G411+G417</f>
        <v>0</v>
      </c>
      <c r="H410" s="76">
        <f>H411+H417</f>
        <v>0</v>
      </c>
      <c r="I410" s="76">
        <f>I411+I417</f>
        <v>0</v>
      </c>
      <c r="J410" s="76">
        <f>J411+J417</f>
        <v>32159.007999999998</v>
      </c>
    </row>
    <row r="411" spans="1:10" s="20" customFormat="1" ht="12.75">
      <c r="A411" s="8" t="s">
        <v>94</v>
      </c>
      <c r="B411" s="48" t="s">
        <v>281</v>
      </c>
      <c r="C411" s="48" t="s">
        <v>285</v>
      </c>
      <c r="D411" s="48" t="s">
        <v>96</v>
      </c>
      <c r="E411" s="47"/>
      <c r="F411" s="76">
        <v>31912.688</v>
      </c>
      <c r="G411" s="76">
        <f aca="true" t="shared" si="21" ref="G411:J412">G412</f>
        <v>0</v>
      </c>
      <c r="H411" s="76">
        <f t="shared" si="21"/>
        <v>0</v>
      </c>
      <c r="I411" s="76">
        <f t="shared" si="21"/>
        <v>0</v>
      </c>
      <c r="J411" s="76">
        <f t="shared" si="21"/>
        <v>31912.688</v>
      </c>
    </row>
    <row r="412" spans="1:10" s="20" customFormat="1" ht="12" customHeight="1">
      <c r="A412" s="8" t="s">
        <v>278</v>
      </c>
      <c r="B412" s="48" t="s">
        <v>281</v>
      </c>
      <c r="C412" s="48" t="s">
        <v>285</v>
      </c>
      <c r="D412" s="48" t="s">
        <v>97</v>
      </c>
      <c r="E412" s="48" t="s">
        <v>279</v>
      </c>
      <c r="F412" s="76">
        <v>31912.688</v>
      </c>
      <c r="G412" s="76">
        <f t="shared" si="21"/>
        <v>0</v>
      </c>
      <c r="H412" s="76">
        <f t="shared" si="21"/>
        <v>0</v>
      </c>
      <c r="I412" s="76">
        <f t="shared" si="21"/>
        <v>0</v>
      </c>
      <c r="J412" s="76">
        <f t="shared" si="21"/>
        <v>31912.688</v>
      </c>
    </row>
    <row r="413" spans="1:10" s="20" customFormat="1" ht="22.5">
      <c r="A413" s="8" t="s">
        <v>100</v>
      </c>
      <c r="B413" s="48" t="s">
        <v>281</v>
      </c>
      <c r="C413" s="48" t="s">
        <v>285</v>
      </c>
      <c r="D413" s="48" t="s">
        <v>98</v>
      </c>
      <c r="E413" s="48" t="s">
        <v>279</v>
      </c>
      <c r="F413" s="76">
        <v>31912.688</v>
      </c>
      <c r="G413" s="76">
        <f>G415+G414+G416</f>
        <v>0</v>
      </c>
      <c r="H413" s="76">
        <f>H415+H414+H416</f>
        <v>0</v>
      </c>
      <c r="I413" s="76">
        <f>I415+I414+I416</f>
        <v>0</v>
      </c>
      <c r="J413" s="76">
        <f>J415+J414+J416</f>
        <v>31912.688</v>
      </c>
    </row>
    <row r="414" spans="1:10" s="20" customFormat="1" ht="45">
      <c r="A414" s="9" t="s">
        <v>28</v>
      </c>
      <c r="B414" s="47" t="s">
        <v>281</v>
      </c>
      <c r="C414" s="47" t="s">
        <v>285</v>
      </c>
      <c r="D414" s="47" t="s">
        <v>98</v>
      </c>
      <c r="E414" s="47" t="s">
        <v>26</v>
      </c>
      <c r="F414" s="70">
        <v>26934.297</v>
      </c>
      <c r="G414" s="70">
        <v>0</v>
      </c>
      <c r="H414" s="70">
        <v>0</v>
      </c>
      <c r="I414" s="70">
        <v>0</v>
      </c>
      <c r="J414" s="70">
        <f>F414+G414+H414+I414</f>
        <v>26934.297</v>
      </c>
    </row>
    <row r="415" spans="1:10" s="20" customFormat="1" ht="21.75" customHeight="1">
      <c r="A415" s="9" t="s">
        <v>27</v>
      </c>
      <c r="B415" s="47" t="s">
        <v>281</v>
      </c>
      <c r="C415" s="47" t="s">
        <v>285</v>
      </c>
      <c r="D415" s="47" t="s">
        <v>98</v>
      </c>
      <c r="E415" s="47" t="s">
        <v>30</v>
      </c>
      <c r="F415" s="70">
        <v>4872.626</v>
      </c>
      <c r="G415" s="70">
        <v>0</v>
      </c>
      <c r="H415" s="70">
        <v>0</v>
      </c>
      <c r="I415" s="70">
        <v>0</v>
      </c>
      <c r="J415" s="70">
        <f>F415+G415+H415+I415</f>
        <v>4872.626</v>
      </c>
    </row>
    <row r="416" spans="1:10" s="20" customFormat="1" ht="12.75" customHeight="1">
      <c r="A416" s="9" t="s">
        <v>22</v>
      </c>
      <c r="B416" s="47" t="s">
        <v>281</v>
      </c>
      <c r="C416" s="47" t="s">
        <v>285</v>
      </c>
      <c r="D416" s="47" t="s">
        <v>98</v>
      </c>
      <c r="E416" s="47" t="s">
        <v>21</v>
      </c>
      <c r="F416" s="70">
        <v>105.765</v>
      </c>
      <c r="G416" s="70">
        <v>0</v>
      </c>
      <c r="H416" s="70">
        <v>0</v>
      </c>
      <c r="I416" s="70">
        <v>0</v>
      </c>
      <c r="J416" s="70">
        <f>F416+G416+H416+I416</f>
        <v>105.765</v>
      </c>
    </row>
    <row r="417" spans="1:10" s="20" customFormat="1" ht="21.75" customHeight="1">
      <c r="A417" s="8" t="s">
        <v>216</v>
      </c>
      <c r="B417" s="48" t="s">
        <v>281</v>
      </c>
      <c r="C417" s="48" t="s">
        <v>285</v>
      </c>
      <c r="D417" s="48" t="s">
        <v>99</v>
      </c>
      <c r="E417" s="48" t="s">
        <v>279</v>
      </c>
      <c r="F417" s="76">
        <v>246.32</v>
      </c>
      <c r="G417" s="76">
        <f>G419</f>
        <v>0</v>
      </c>
      <c r="H417" s="76">
        <f>H419</f>
        <v>0</v>
      </c>
      <c r="I417" s="76">
        <f>I419</f>
        <v>0</v>
      </c>
      <c r="J417" s="76">
        <f>J419</f>
        <v>246.32</v>
      </c>
    </row>
    <row r="418" spans="1:10" s="20" customFormat="1" ht="21.75" customHeight="1">
      <c r="A418" s="8" t="s">
        <v>100</v>
      </c>
      <c r="B418" s="48" t="s">
        <v>281</v>
      </c>
      <c r="C418" s="48" t="s">
        <v>285</v>
      </c>
      <c r="D418" s="48" t="s">
        <v>101</v>
      </c>
      <c r="E418" s="48" t="s">
        <v>279</v>
      </c>
      <c r="F418" s="76">
        <v>246.32</v>
      </c>
      <c r="G418" s="76">
        <f>G419</f>
        <v>0</v>
      </c>
      <c r="H418" s="76">
        <f>H419</f>
        <v>0</v>
      </c>
      <c r="I418" s="76">
        <f>I419</f>
        <v>0</v>
      </c>
      <c r="J418" s="76">
        <f>J419</f>
        <v>246.32</v>
      </c>
    </row>
    <row r="419" spans="1:10" s="20" customFormat="1" ht="12.75" customHeight="1">
      <c r="A419" s="9" t="s">
        <v>22</v>
      </c>
      <c r="B419" s="47" t="s">
        <v>281</v>
      </c>
      <c r="C419" s="47" t="s">
        <v>285</v>
      </c>
      <c r="D419" s="47" t="s">
        <v>101</v>
      </c>
      <c r="E419" s="47" t="s">
        <v>21</v>
      </c>
      <c r="F419" s="70">
        <v>246.32</v>
      </c>
      <c r="G419" s="70">
        <v>0</v>
      </c>
      <c r="H419" s="70">
        <v>0</v>
      </c>
      <c r="I419" s="70">
        <v>0</v>
      </c>
      <c r="J419" s="70">
        <f>F419+G419+H419+I419</f>
        <v>246.32</v>
      </c>
    </row>
    <row r="420" spans="1:10" s="29" customFormat="1" ht="12" customHeight="1">
      <c r="A420" s="6" t="s">
        <v>302</v>
      </c>
      <c r="B420" s="46" t="s">
        <v>281</v>
      </c>
      <c r="C420" s="46" t="s">
        <v>303</v>
      </c>
      <c r="D420" s="46"/>
      <c r="E420" s="46"/>
      <c r="F420" s="75">
        <v>3.3</v>
      </c>
      <c r="G420" s="75">
        <f>G421+G423</f>
        <v>0</v>
      </c>
      <c r="H420" s="75">
        <f>H421+H423</f>
        <v>0</v>
      </c>
      <c r="I420" s="75">
        <f>I421+I423</f>
        <v>0</v>
      </c>
      <c r="J420" s="75">
        <f>J421+J423</f>
        <v>3.3</v>
      </c>
    </row>
    <row r="421" spans="1:10" s="22" customFormat="1" ht="56.25" customHeight="1">
      <c r="A421" s="8" t="s">
        <v>305</v>
      </c>
      <c r="B421" s="48" t="s">
        <v>281</v>
      </c>
      <c r="C421" s="48" t="s">
        <v>303</v>
      </c>
      <c r="D421" s="48" t="s">
        <v>759</v>
      </c>
      <c r="E421" s="48" t="s">
        <v>279</v>
      </c>
      <c r="F421" s="76">
        <v>0</v>
      </c>
      <c r="G421" s="76">
        <f>G422</f>
        <v>0</v>
      </c>
      <c r="H421" s="76">
        <f>H422</f>
        <v>0</v>
      </c>
      <c r="I421" s="76">
        <f>I422</f>
        <v>0</v>
      </c>
      <c r="J421" s="76">
        <f>J422</f>
        <v>0</v>
      </c>
    </row>
    <row r="422" spans="1:10" s="20" customFormat="1" ht="21.75" customHeight="1">
      <c r="A422" s="9" t="s">
        <v>27</v>
      </c>
      <c r="B422" s="47" t="s">
        <v>281</v>
      </c>
      <c r="C422" s="47" t="s">
        <v>303</v>
      </c>
      <c r="D422" s="47" t="s">
        <v>759</v>
      </c>
      <c r="E422" s="47" t="s">
        <v>30</v>
      </c>
      <c r="F422" s="70">
        <v>0</v>
      </c>
      <c r="G422" s="70">
        <v>0</v>
      </c>
      <c r="H422" s="70">
        <v>0</v>
      </c>
      <c r="I422" s="70">
        <v>0</v>
      </c>
      <c r="J422" s="70">
        <f>F422+G422+H422+I422</f>
        <v>0</v>
      </c>
    </row>
    <row r="423" spans="1:10" s="20" customFormat="1" ht="47.25" customHeight="1">
      <c r="A423" s="9" t="s">
        <v>760</v>
      </c>
      <c r="B423" s="48" t="s">
        <v>281</v>
      </c>
      <c r="C423" s="48" t="s">
        <v>303</v>
      </c>
      <c r="D423" s="48" t="s">
        <v>761</v>
      </c>
      <c r="E423" s="48" t="s">
        <v>279</v>
      </c>
      <c r="F423" s="76">
        <v>3.3</v>
      </c>
      <c r="G423" s="76">
        <f>G424</f>
        <v>0</v>
      </c>
      <c r="H423" s="76">
        <f>H424</f>
        <v>0</v>
      </c>
      <c r="I423" s="76">
        <f>I424</f>
        <v>0</v>
      </c>
      <c r="J423" s="76">
        <f>J424</f>
        <v>3.3</v>
      </c>
    </row>
    <row r="424" spans="1:10" s="20" customFormat="1" ht="21.75" customHeight="1">
      <c r="A424" s="9" t="s">
        <v>27</v>
      </c>
      <c r="B424" s="47" t="s">
        <v>281</v>
      </c>
      <c r="C424" s="47" t="s">
        <v>303</v>
      </c>
      <c r="D424" s="47" t="s">
        <v>761</v>
      </c>
      <c r="E424" s="47" t="s">
        <v>30</v>
      </c>
      <c r="F424" s="70">
        <v>3.3</v>
      </c>
      <c r="G424" s="70">
        <v>0</v>
      </c>
      <c r="H424" s="70">
        <v>0</v>
      </c>
      <c r="I424" s="70">
        <v>0</v>
      </c>
      <c r="J424" s="70">
        <f>F424+G424+H424+I424</f>
        <v>3.3</v>
      </c>
    </row>
    <row r="425" spans="1:10" s="20" customFormat="1" ht="12.75" customHeight="1">
      <c r="A425" s="6" t="s">
        <v>52</v>
      </c>
      <c r="B425" s="46" t="s">
        <v>281</v>
      </c>
      <c r="C425" s="46" t="s">
        <v>286</v>
      </c>
      <c r="D425" s="47"/>
      <c r="E425" s="47"/>
      <c r="F425" s="75">
        <v>936.501</v>
      </c>
      <c r="G425" s="75">
        <f>G428</f>
        <v>0</v>
      </c>
      <c r="H425" s="75">
        <f>H428</f>
        <v>0</v>
      </c>
      <c r="I425" s="75">
        <f>I428</f>
        <v>0</v>
      </c>
      <c r="J425" s="75">
        <f>J428</f>
        <v>936.501</v>
      </c>
    </row>
    <row r="426" spans="1:10" s="20" customFormat="1" ht="12.75" customHeight="1">
      <c r="A426" s="8" t="s">
        <v>147</v>
      </c>
      <c r="B426" s="48" t="s">
        <v>281</v>
      </c>
      <c r="C426" s="48" t="s">
        <v>286</v>
      </c>
      <c r="D426" s="48" t="s">
        <v>95</v>
      </c>
      <c r="E426" s="47"/>
      <c r="F426" s="76">
        <v>936.501</v>
      </c>
      <c r="G426" s="76">
        <f aca="true" t="shared" si="22" ref="G426:J428">G427</f>
        <v>0</v>
      </c>
      <c r="H426" s="76">
        <f t="shared" si="22"/>
        <v>0</v>
      </c>
      <c r="I426" s="76">
        <f t="shared" si="22"/>
        <v>0</v>
      </c>
      <c r="J426" s="76">
        <f t="shared" si="22"/>
        <v>936.501</v>
      </c>
    </row>
    <row r="427" spans="1:10" s="20" customFormat="1" ht="12.75" customHeight="1">
      <c r="A427" s="8" t="s">
        <v>94</v>
      </c>
      <c r="B427" s="48" t="s">
        <v>281</v>
      </c>
      <c r="C427" s="48" t="s">
        <v>286</v>
      </c>
      <c r="D427" s="48" t="s">
        <v>96</v>
      </c>
      <c r="E427" s="47"/>
      <c r="F427" s="76">
        <v>936.501</v>
      </c>
      <c r="G427" s="76">
        <f t="shared" si="22"/>
        <v>0</v>
      </c>
      <c r="H427" s="76">
        <f t="shared" si="22"/>
        <v>0</v>
      </c>
      <c r="I427" s="76">
        <f t="shared" si="22"/>
        <v>0</v>
      </c>
      <c r="J427" s="76">
        <f t="shared" si="22"/>
        <v>936.501</v>
      </c>
    </row>
    <row r="428" spans="1:10" s="20" customFormat="1" ht="13.5" customHeight="1">
      <c r="A428" s="8" t="s">
        <v>53</v>
      </c>
      <c r="B428" s="48" t="s">
        <v>281</v>
      </c>
      <c r="C428" s="48" t="s">
        <v>286</v>
      </c>
      <c r="D428" s="48" t="s">
        <v>107</v>
      </c>
      <c r="E428" s="48" t="s">
        <v>279</v>
      </c>
      <c r="F428" s="76">
        <v>936.501</v>
      </c>
      <c r="G428" s="76">
        <f t="shared" si="22"/>
        <v>0</v>
      </c>
      <c r="H428" s="76">
        <f t="shared" si="22"/>
        <v>0</v>
      </c>
      <c r="I428" s="76">
        <f t="shared" si="22"/>
        <v>0</v>
      </c>
      <c r="J428" s="76">
        <f t="shared" si="22"/>
        <v>936.501</v>
      </c>
    </row>
    <row r="429" spans="1:10" s="20" customFormat="1" ht="13.5" customHeight="1">
      <c r="A429" s="9" t="s">
        <v>22</v>
      </c>
      <c r="B429" s="47" t="s">
        <v>281</v>
      </c>
      <c r="C429" s="47" t="s">
        <v>286</v>
      </c>
      <c r="D429" s="47" t="s">
        <v>107</v>
      </c>
      <c r="E429" s="47" t="s">
        <v>21</v>
      </c>
      <c r="F429" s="70">
        <v>936.501</v>
      </c>
      <c r="G429" s="70">
        <v>0</v>
      </c>
      <c r="H429" s="70">
        <v>0</v>
      </c>
      <c r="I429" s="70">
        <v>0</v>
      </c>
      <c r="J429" s="70">
        <f>F429+G429+H429+I429</f>
        <v>936.501</v>
      </c>
    </row>
    <row r="430" spans="1:10" s="20" customFormat="1" ht="12.75">
      <c r="A430" s="6" t="s">
        <v>54</v>
      </c>
      <c r="B430" s="46" t="s">
        <v>281</v>
      </c>
      <c r="C430" s="46" t="s">
        <v>192</v>
      </c>
      <c r="D430" s="47"/>
      <c r="E430" s="47"/>
      <c r="F430" s="75">
        <v>4630.231</v>
      </c>
      <c r="G430" s="75">
        <f>G434+G455+G431</f>
        <v>0</v>
      </c>
      <c r="H430" s="75">
        <f>H434+H455+H431</f>
        <v>0</v>
      </c>
      <c r="I430" s="75">
        <f>I434+I455+I431</f>
        <v>0</v>
      </c>
      <c r="J430" s="75">
        <f>J434+J455+J431</f>
        <v>4630.231</v>
      </c>
    </row>
    <row r="431" spans="1:10" s="20" customFormat="1" ht="22.5">
      <c r="A431" s="8" t="s">
        <v>510</v>
      </c>
      <c r="B431" s="48" t="s">
        <v>281</v>
      </c>
      <c r="C431" s="48" t="s">
        <v>192</v>
      </c>
      <c r="D431" s="48" t="s">
        <v>156</v>
      </c>
      <c r="E431" s="48" t="s">
        <v>279</v>
      </c>
      <c r="F431" s="76">
        <v>386.4</v>
      </c>
      <c r="G431" s="76">
        <f aca="true" t="shared" si="23" ref="G431:J432">G432</f>
        <v>0</v>
      </c>
      <c r="H431" s="76">
        <f t="shared" si="23"/>
        <v>0</v>
      </c>
      <c r="I431" s="76">
        <f t="shared" si="23"/>
        <v>0</v>
      </c>
      <c r="J431" s="76">
        <f t="shared" si="23"/>
        <v>386.4</v>
      </c>
    </row>
    <row r="432" spans="1:10" s="22" customFormat="1" ht="22.5">
      <c r="A432" s="16" t="s">
        <v>146</v>
      </c>
      <c r="B432" s="48" t="s">
        <v>281</v>
      </c>
      <c r="C432" s="48" t="s">
        <v>192</v>
      </c>
      <c r="D432" s="48" t="s">
        <v>528</v>
      </c>
      <c r="E432" s="48" t="s">
        <v>279</v>
      </c>
      <c r="F432" s="76">
        <v>386.4</v>
      </c>
      <c r="G432" s="76">
        <f t="shared" si="23"/>
        <v>0</v>
      </c>
      <c r="H432" s="76">
        <f t="shared" si="23"/>
        <v>0</v>
      </c>
      <c r="I432" s="76">
        <f t="shared" si="23"/>
        <v>0</v>
      </c>
      <c r="J432" s="76">
        <f t="shared" si="23"/>
        <v>386.4</v>
      </c>
    </row>
    <row r="433" spans="1:10" s="20" customFormat="1" ht="45">
      <c r="A433" s="9" t="s">
        <v>28</v>
      </c>
      <c r="B433" s="47" t="s">
        <v>281</v>
      </c>
      <c r="C433" s="47" t="s">
        <v>192</v>
      </c>
      <c r="D433" s="47" t="s">
        <v>528</v>
      </c>
      <c r="E433" s="47" t="s">
        <v>26</v>
      </c>
      <c r="F433" s="70">
        <v>386.4</v>
      </c>
      <c r="G433" s="70">
        <v>0</v>
      </c>
      <c r="H433" s="70">
        <v>0</v>
      </c>
      <c r="I433" s="70">
        <v>0</v>
      </c>
      <c r="J433" s="70">
        <f>F433+G433+H433+I433</f>
        <v>386.4</v>
      </c>
    </row>
    <row r="434" spans="1:10" s="20" customFormat="1" ht="12.75">
      <c r="A434" s="8" t="s">
        <v>119</v>
      </c>
      <c r="B434" s="48" t="s">
        <v>281</v>
      </c>
      <c r="C434" s="48" t="s">
        <v>192</v>
      </c>
      <c r="D434" s="48" t="s">
        <v>244</v>
      </c>
      <c r="E434" s="48" t="s">
        <v>279</v>
      </c>
      <c r="F434" s="76">
        <v>1189.1889999999999</v>
      </c>
      <c r="G434" s="76">
        <f>G435+G438+G446+G443+G452</f>
        <v>0</v>
      </c>
      <c r="H434" s="76">
        <f>H435+H438+H446+H443+H452</f>
        <v>0</v>
      </c>
      <c r="I434" s="76">
        <f>I435+I438+I446+I443+I452</f>
        <v>0</v>
      </c>
      <c r="J434" s="76">
        <f>J435+J438+J446+J443+J452</f>
        <v>1189.1889999999999</v>
      </c>
    </row>
    <row r="435" spans="1:10" s="20" customFormat="1" ht="22.5">
      <c r="A435" s="8" t="s">
        <v>37</v>
      </c>
      <c r="B435" s="48" t="s">
        <v>281</v>
      </c>
      <c r="C435" s="48" t="s">
        <v>192</v>
      </c>
      <c r="D435" s="48" t="s">
        <v>254</v>
      </c>
      <c r="E435" s="48" t="s">
        <v>279</v>
      </c>
      <c r="F435" s="76">
        <v>20</v>
      </c>
      <c r="G435" s="76">
        <f aca="true" t="shared" si="24" ref="G435:J436">G436</f>
        <v>0</v>
      </c>
      <c r="H435" s="76">
        <f t="shared" si="24"/>
        <v>0</v>
      </c>
      <c r="I435" s="76">
        <f t="shared" si="24"/>
        <v>0</v>
      </c>
      <c r="J435" s="76">
        <f t="shared" si="24"/>
        <v>20</v>
      </c>
    </row>
    <row r="436" spans="1:10" s="20" customFormat="1" ht="22.5">
      <c r="A436" s="8" t="s">
        <v>628</v>
      </c>
      <c r="B436" s="48" t="s">
        <v>281</v>
      </c>
      <c r="C436" s="48" t="s">
        <v>192</v>
      </c>
      <c r="D436" s="48" t="s">
        <v>253</v>
      </c>
      <c r="E436" s="48" t="s">
        <v>279</v>
      </c>
      <c r="F436" s="76">
        <v>20</v>
      </c>
      <c r="G436" s="76">
        <f t="shared" si="24"/>
        <v>0</v>
      </c>
      <c r="H436" s="76">
        <f t="shared" si="24"/>
        <v>0</v>
      </c>
      <c r="I436" s="76">
        <f t="shared" si="24"/>
        <v>0</v>
      </c>
      <c r="J436" s="76">
        <f t="shared" si="24"/>
        <v>20</v>
      </c>
    </row>
    <row r="437" spans="1:10" s="20" customFormat="1" ht="23.25" customHeight="1">
      <c r="A437" s="9" t="s">
        <v>27</v>
      </c>
      <c r="B437" s="47" t="s">
        <v>281</v>
      </c>
      <c r="C437" s="47" t="s">
        <v>192</v>
      </c>
      <c r="D437" s="47" t="s">
        <v>253</v>
      </c>
      <c r="E437" s="47" t="s">
        <v>30</v>
      </c>
      <c r="F437" s="70">
        <v>20</v>
      </c>
      <c r="G437" s="70">
        <v>0</v>
      </c>
      <c r="H437" s="70">
        <v>0</v>
      </c>
      <c r="I437" s="70">
        <v>0</v>
      </c>
      <c r="J437" s="70">
        <f>F437+G437+H437+I437</f>
        <v>20</v>
      </c>
    </row>
    <row r="438" spans="1:10" s="20" customFormat="1" ht="22.5">
      <c r="A438" s="8" t="s">
        <v>38</v>
      </c>
      <c r="B438" s="48" t="s">
        <v>281</v>
      </c>
      <c r="C438" s="48" t="s">
        <v>192</v>
      </c>
      <c r="D438" s="48" t="s">
        <v>255</v>
      </c>
      <c r="E438" s="48" t="s">
        <v>279</v>
      </c>
      <c r="F438" s="76">
        <v>150</v>
      </c>
      <c r="G438" s="76">
        <f>G440+G442</f>
        <v>0</v>
      </c>
      <c r="H438" s="76">
        <f>H440+H442</f>
        <v>0</v>
      </c>
      <c r="I438" s="76">
        <f>I440+I442</f>
        <v>0</v>
      </c>
      <c r="J438" s="76">
        <f>J440+J442</f>
        <v>150</v>
      </c>
    </row>
    <row r="439" spans="1:10" s="20" customFormat="1" ht="22.5">
      <c r="A439" s="8" t="s">
        <v>627</v>
      </c>
      <c r="B439" s="48" t="s">
        <v>281</v>
      </c>
      <c r="C439" s="48" t="s">
        <v>192</v>
      </c>
      <c r="D439" s="48" t="s">
        <v>266</v>
      </c>
      <c r="E439" s="48" t="s">
        <v>279</v>
      </c>
      <c r="F439" s="76">
        <v>100</v>
      </c>
      <c r="G439" s="76">
        <f>G440</f>
        <v>0</v>
      </c>
      <c r="H439" s="76">
        <f>H440</f>
        <v>0</v>
      </c>
      <c r="I439" s="76">
        <f>I440</f>
        <v>0</v>
      </c>
      <c r="J439" s="76">
        <f>J440</f>
        <v>100</v>
      </c>
    </row>
    <row r="440" spans="1:10" s="20" customFormat="1" ht="22.5">
      <c r="A440" s="9" t="s">
        <v>31</v>
      </c>
      <c r="B440" s="47" t="s">
        <v>281</v>
      </c>
      <c r="C440" s="47" t="s">
        <v>192</v>
      </c>
      <c r="D440" s="47" t="s">
        <v>266</v>
      </c>
      <c r="E440" s="47" t="s">
        <v>30</v>
      </c>
      <c r="F440" s="70">
        <v>100</v>
      </c>
      <c r="G440" s="70">
        <v>0</v>
      </c>
      <c r="H440" s="70">
        <v>0</v>
      </c>
      <c r="I440" s="70">
        <v>0</v>
      </c>
      <c r="J440" s="70">
        <f>F440+G440+H440+I440</f>
        <v>100</v>
      </c>
    </row>
    <row r="441" spans="1:10" s="22" customFormat="1" ht="22.5">
      <c r="A441" s="8" t="s">
        <v>490</v>
      </c>
      <c r="B441" s="48" t="s">
        <v>281</v>
      </c>
      <c r="C441" s="48" t="s">
        <v>192</v>
      </c>
      <c r="D441" s="48" t="s">
        <v>265</v>
      </c>
      <c r="E441" s="48" t="s">
        <v>279</v>
      </c>
      <c r="F441" s="76">
        <v>50</v>
      </c>
      <c r="G441" s="76">
        <f>G442</f>
        <v>0</v>
      </c>
      <c r="H441" s="76">
        <f>H442</f>
        <v>0</v>
      </c>
      <c r="I441" s="76">
        <f>I442</f>
        <v>0</v>
      </c>
      <c r="J441" s="76">
        <f>J442</f>
        <v>50</v>
      </c>
    </row>
    <row r="442" spans="1:10" s="21" customFormat="1" ht="22.5">
      <c r="A442" s="9" t="s">
        <v>31</v>
      </c>
      <c r="B442" s="47" t="s">
        <v>281</v>
      </c>
      <c r="C442" s="47" t="s">
        <v>192</v>
      </c>
      <c r="D442" s="47" t="s">
        <v>265</v>
      </c>
      <c r="E442" s="47" t="s">
        <v>30</v>
      </c>
      <c r="F442" s="70">
        <v>50</v>
      </c>
      <c r="G442" s="70">
        <v>0</v>
      </c>
      <c r="H442" s="70">
        <v>0</v>
      </c>
      <c r="I442" s="70">
        <v>0</v>
      </c>
      <c r="J442" s="70">
        <f>F442+G442+H442+I442</f>
        <v>50</v>
      </c>
    </row>
    <row r="443" spans="1:10" s="21" customFormat="1" ht="33.75">
      <c r="A443" s="8" t="s">
        <v>491</v>
      </c>
      <c r="B443" s="48" t="s">
        <v>281</v>
      </c>
      <c r="C443" s="48" t="s">
        <v>192</v>
      </c>
      <c r="D443" s="48" t="s">
        <v>267</v>
      </c>
      <c r="E443" s="48" t="s">
        <v>279</v>
      </c>
      <c r="F443" s="76">
        <v>500</v>
      </c>
      <c r="G443" s="76">
        <f>G444+G445</f>
        <v>0</v>
      </c>
      <c r="H443" s="76">
        <f>H444+H445</f>
        <v>0</v>
      </c>
      <c r="I443" s="76">
        <f>I444+I445</f>
        <v>0</v>
      </c>
      <c r="J443" s="76">
        <f>J444+J445</f>
        <v>500</v>
      </c>
    </row>
    <row r="444" spans="1:10" s="21" customFormat="1" ht="22.5">
      <c r="A444" s="9" t="s">
        <v>31</v>
      </c>
      <c r="B444" s="47" t="s">
        <v>281</v>
      </c>
      <c r="C444" s="47" t="s">
        <v>192</v>
      </c>
      <c r="D444" s="47" t="s">
        <v>267</v>
      </c>
      <c r="E444" s="47" t="s">
        <v>30</v>
      </c>
      <c r="F444" s="70">
        <v>500</v>
      </c>
      <c r="G444" s="70">
        <v>0</v>
      </c>
      <c r="H444" s="70">
        <v>0</v>
      </c>
      <c r="I444" s="70">
        <v>0</v>
      </c>
      <c r="J444" s="70">
        <f>F444+G444+H444+I444</f>
        <v>500</v>
      </c>
    </row>
    <row r="445" spans="1:10" s="21" customFormat="1" ht="12.75">
      <c r="A445" s="9" t="s">
        <v>24</v>
      </c>
      <c r="B445" s="47" t="s">
        <v>281</v>
      </c>
      <c r="C445" s="47" t="s">
        <v>192</v>
      </c>
      <c r="D445" s="47" t="s">
        <v>267</v>
      </c>
      <c r="E445" s="47" t="s">
        <v>23</v>
      </c>
      <c r="F445" s="70">
        <v>0</v>
      </c>
      <c r="G445" s="70">
        <v>0</v>
      </c>
      <c r="H445" s="70">
        <v>0</v>
      </c>
      <c r="I445" s="70">
        <v>0</v>
      </c>
      <c r="J445" s="70">
        <f>F445+G445+H445+I445</f>
        <v>0</v>
      </c>
    </row>
    <row r="446" spans="1:10" s="20" customFormat="1" ht="12.75">
      <c r="A446" s="8" t="s">
        <v>39</v>
      </c>
      <c r="B446" s="48" t="s">
        <v>281</v>
      </c>
      <c r="C446" s="48" t="s">
        <v>192</v>
      </c>
      <c r="D446" s="48" t="s">
        <v>245</v>
      </c>
      <c r="E446" s="48" t="s">
        <v>279</v>
      </c>
      <c r="F446" s="76">
        <v>319.18899999999996</v>
      </c>
      <c r="G446" s="76">
        <f>G447+G449</f>
        <v>0</v>
      </c>
      <c r="H446" s="76">
        <f>H447+H449</f>
        <v>0</v>
      </c>
      <c r="I446" s="76">
        <f>I447+I449</f>
        <v>0</v>
      </c>
      <c r="J446" s="76">
        <f>J447+J449</f>
        <v>319.18899999999996</v>
      </c>
    </row>
    <row r="447" spans="1:10" s="22" customFormat="1" ht="56.25">
      <c r="A447" s="8" t="s">
        <v>622</v>
      </c>
      <c r="B447" s="48" t="s">
        <v>281</v>
      </c>
      <c r="C447" s="48" t="s">
        <v>192</v>
      </c>
      <c r="D447" s="48" t="s">
        <v>257</v>
      </c>
      <c r="E447" s="48" t="s">
        <v>279</v>
      </c>
      <c r="F447" s="76">
        <v>4.188999999999993</v>
      </c>
      <c r="G447" s="76">
        <f>G448</f>
        <v>0</v>
      </c>
      <c r="H447" s="76">
        <f>H448</f>
        <v>0</v>
      </c>
      <c r="I447" s="76">
        <f>I448</f>
        <v>0</v>
      </c>
      <c r="J447" s="76">
        <f>J448</f>
        <v>4.188999999999993</v>
      </c>
    </row>
    <row r="448" spans="1:10" s="20" customFormat="1" ht="22.5">
      <c r="A448" s="9" t="s">
        <v>31</v>
      </c>
      <c r="B448" s="47" t="s">
        <v>281</v>
      </c>
      <c r="C448" s="47" t="s">
        <v>192</v>
      </c>
      <c r="D448" s="47" t="s">
        <v>257</v>
      </c>
      <c r="E448" s="47" t="s">
        <v>30</v>
      </c>
      <c r="F448" s="70">
        <v>4.188999999999993</v>
      </c>
      <c r="G448" s="70">
        <v>0</v>
      </c>
      <c r="H448" s="70">
        <v>0</v>
      </c>
      <c r="I448" s="70">
        <v>0</v>
      </c>
      <c r="J448" s="70">
        <f>F448+G448+H448+I448</f>
        <v>4.188999999999993</v>
      </c>
    </row>
    <row r="449" spans="1:10" s="20" customFormat="1" ht="33.75">
      <c r="A449" s="8" t="s">
        <v>620</v>
      </c>
      <c r="B449" s="48" t="s">
        <v>281</v>
      </c>
      <c r="C449" s="48" t="s">
        <v>192</v>
      </c>
      <c r="D449" s="48" t="s">
        <v>259</v>
      </c>
      <c r="E449" s="48" t="s">
        <v>279</v>
      </c>
      <c r="F449" s="76">
        <v>315</v>
      </c>
      <c r="G449" s="76">
        <f>G450+G451</f>
        <v>0</v>
      </c>
      <c r="H449" s="76">
        <f>H450+H451</f>
        <v>0</v>
      </c>
      <c r="I449" s="76">
        <f>I450+I451</f>
        <v>0</v>
      </c>
      <c r="J449" s="76">
        <f>J450+J451</f>
        <v>315</v>
      </c>
    </row>
    <row r="450" spans="1:10" s="20" customFormat="1" ht="22.5">
      <c r="A450" s="9" t="s">
        <v>31</v>
      </c>
      <c r="B450" s="47" t="s">
        <v>281</v>
      </c>
      <c r="C450" s="47" t="s">
        <v>192</v>
      </c>
      <c r="D450" s="47" t="s">
        <v>259</v>
      </c>
      <c r="E450" s="47" t="s">
        <v>30</v>
      </c>
      <c r="F450" s="70">
        <v>300</v>
      </c>
      <c r="G450" s="70">
        <v>0</v>
      </c>
      <c r="H450" s="70">
        <v>0</v>
      </c>
      <c r="I450" s="70">
        <v>0</v>
      </c>
      <c r="J450" s="70">
        <f>F450+G450+H450+I450</f>
        <v>300</v>
      </c>
    </row>
    <row r="451" spans="1:10" s="20" customFormat="1" ht="12.75">
      <c r="A451" s="9" t="s">
        <v>24</v>
      </c>
      <c r="B451" s="47" t="s">
        <v>281</v>
      </c>
      <c r="C451" s="47" t="s">
        <v>192</v>
      </c>
      <c r="D451" s="47" t="s">
        <v>259</v>
      </c>
      <c r="E451" s="47" t="s">
        <v>23</v>
      </c>
      <c r="F451" s="70">
        <v>15</v>
      </c>
      <c r="G451" s="70">
        <v>0</v>
      </c>
      <c r="H451" s="70">
        <v>0</v>
      </c>
      <c r="I451" s="70">
        <v>0</v>
      </c>
      <c r="J451" s="70">
        <f>F451+G451+H451+I451</f>
        <v>15</v>
      </c>
    </row>
    <row r="452" spans="1:10" s="20" customFormat="1" ht="22.5">
      <c r="A452" s="10" t="s">
        <v>657</v>
      </c>
      <c r="B452" s="86" t="s">
        <v>281</v>
      </c>
      <c r="C452" s="48" t="s">
        <v>192</v>
      </c>
      <c r="D452" s="48" t="s">
        <v>275</v>
      </c>
      <c r="E452" s="48" t="s">
        <v>279</v>
      </c>
      <c r="F452" s="76">
        <v>200</v>
      </c>
      <c r="G452" s="76">
        <f aca="true" t="shared" si="25" ref="G452:J453">G453</f>
        <v>0</v>
      </c>
      <c r="H452" s="76">
        <f t="shared" si="25"/>
        <v>0</v>
      </c>
      <c r="I452" s="76">
        <f t="shared" si="25"/>
        <v>0</v>
      </c>
      <c r="J452" s="76">
        <f t="shared" si="25"/>
        <v>200</v>
      </c>
    </row>
    <row r="453" spans="1:10" s="20" customFormat="1" ht="12.75">
      <c r="A453" s="10" t="s">
        <v>709</v>
      </c>
      <c r="B453" s="48" t="s">
        <v>281</v>
      </c>
      <c r="C453" s="48" t="s">
        <v>192</v>
      </c>
      <c r="D453" s="48" t="s">
        <v>710</v>
      </c>
      <c r="E453" s="48" t="s">
        <v>279</v>
      </c>
      <c r="F453" s="76">
        <v>200</v>
      </c>
      <c r="G453" s="76">
        <f t="shared" si="25"/>
        <v>0</v>
      </c>
      <c r="H453" s="76">
        <f t="shared" si="25"/>
        <v>0</v>
      </c>
      <c r="I453" s="76">
        <f t="shared" si="25"/>
        <v>0</v>
      </c>
      <c r="J453" s="76">
        <f t="shared" si="25"/>
        <v>200</v>
      </c>
    </row>
    <row r="454" spans="1:10" s="20" customFormat="1" ht="21.75" customHeight="1">
      <c r="A454" s="11" t="s">
        <v>27</v>
      </c>
      <c r="B454" s="47" t="s">
        <v>281</v>
      </c>
      <c r="C454" s="47" t="s">
        <v>192</v>
      </c>
      <c r="D454" s="47" t="s">
        <v>710</v>
      </c>
      <c r="E454" s="47" t="s">
        <v>30</v>
      </c>
      <c r="F454" s="70">
        <v>200</v>
      </c>
      <c r="G454" s="70">
        <v>0</v>
      </c>
      <c r="H454" s="70">
        <v>0</v>
      </c>
      <c r="I454" s="70">
        <v>0</v>
      </c>
      <c r="J454" s="70">
        <f>F454+G454+H454+I454</f>
        <v>200</v>
      </c>
    </row>
    <row r="455" spans="1:10" s="20" customFormat="1" ht="12.75">
      <c r="A455" s="8" t="s">
        <v>147</v>
      </c>
      <c r="B455" s="48" t="s">
        <v>281</v>
      </c>
      <c r="C455" s="48" t="s">
        <v>192</v>
      </c>
      <c r="D455" s="48" t="s">
        <v>95</v>
      </c>
      <c r="E455" s="48" t="s">
        <v>279</v>
      </c>
      <c r="F455" s="76">
        <v>3054.642</v>
      </c>
      <c r="G455" s="76">
        <f>G460+G458+G456</f>
        <v>0</v>
      </c>
      <c r="H455" s="76">
        <f>H460+H458+H456</f>
        <v>0</v>
      </c>
      <c r="I455" s="76">
        <f>I460+I458+I456</f>
        <v>0</v>
      </c>
      <c r="J455" s="76">
        <f>J460+J458+J456</f>
        <v>3054.642</v>
      </c>
    </row>
    <row r="456" spans="1:10" s="20" customFormat="1" ht="12.75">
      <c r="A456" s="8" t="s">
        <v>839</v>
      </c>
      <c r="B456" s="48" t="s">
        <v>281</v>
      </c>
      <c r="C456" s="48" t="s">
        <v>192</v>
      </c>
      <c r="D456" s="48" t="s">
        <v>840</v>
      </c>
      <c r="E456" s="48" t="s">
        <v>279</v>
      </c>
      <c r="F456" s="76">
        <v>575.8</v>
      </c>
      <c r="G456" s="76">
        <f>G457</f>
        <v>0</v>
      </c>
      <c r="H456" s="76">
        <f>H457</f>
        <v>0</v>
      </c>
      <c r="I456" s="76">
        <f>I457</f>
        <v>0</v>
      </c>
      <c r="J456" s="76">
        <f>J457</f>
        <v>575.8</v>
      </c>
    </row>
    <row r="457" spans="1:10" s="20" customFormat="1" ht="12.75" customHeight="1">
      <c r="A457" s="9" t="s">
        <v>22</v>
      </c>
      <c r="B457" s="47" t="s">
        <v>281</v>
      </c>
      <c r="C457" s="47" t="s">
        <v>192</v>
      </c>
      <c r="D457" s="47" t="s">
        <v>840</v>
      </c>
      <c r="E457" s="47" t="s">
        <v>21</v>
      </c>
      <c r="F457" s="70">
        <v>575.8</v>
      </c>
      <c r="G457" s="70">
        <v>0</v>
      </c>
      <c r="H457" s="70">
        <v>0</v>
      </c>
      <c r="I457" s="70">
        <v>0</v>
      </c>
      <c r="J457" s="70">
        <f>F457+G457+H457+I457</f>
        <v>575.8</v>
      </c>
    </row>
    <row r="458" spans="1:10" s="20" customFormat="1" ht="191.25">
      <c r="A458" s="35" t="s">
        <v>399</v>
      </c>
      <c r="B458" s="48" t="s">
        <v>281</v>
      </c>
      <c r="C458" s="48" t="s">
        <v>192</v>
      </c>
      <c r="D458" s="48" t="s">
        <v>400</v>
      </c>
      <c r="E458" s="48" t="s">
        <v>279</v>
      </c>
      <c r="F458" s="76">
        <v>108.8</v>
      </c>
      <c r="G458" s="76">
        <f>G459</f>
        <v>0</v>
      </c>
      <c r="H458" s="76">
        <f>H459</f>
        <v>0</v>
      </c>
      <c r="I458" s="76">
        <f>I459</f>
        <v>0</v>
      </c>
      <c r="J458" s="76">
        <f>J459</f>
        <v>108.8</v>
      </c>
    </row>
    <row r="459" spans="1:10" s="20" customFormat="1" ht="45">
      <c r="A459" s="9" t="s">
        <v>28</v>
      </c>
      <c r="B459" s="47" t="s">
        <v>281</v>
      </c>
      <c r="C459" s="47" t="s">
        <v>192</v>
      </c>
      <c r="D459" s="47" t="s">
        <v>400</v>
      </c>
      <c r="E459" s="47" t="s">
        <v>26</v>
      </c>
      <c r="F459" s="70">
        <v>108.8</v>
      </c>
      <c r="G459" s="70">
        <v>0</v>
      </c>
      <c r="H459" s="70">
        <v>0</v>
      </c>
      <c r="I459" s="70">
        <v>0</v>
      </c>
      <c r="J459" s="70">
        <f>F459+G459+H459+I459</f>
        <v>108.8</v>
      </c>
    </row>
    <row r="460" spans="1:10" s="20" customFormat="1" ht="12.75">
      <c r="A460" s="8" t="s">
        <v>94</v>
      </c>
      <c r="B460" s="48" t="s">
        <v>281</v>
      </c>
      <c r="C460" s="48" t="s">
        <v>192</v>
      </c>
      <c r="D460" s="48" t="s">
        <v>96</v>
      </c>
      <c r="E460" s="47"/>
      <c r="F460" s="76">
        <v>2370.042</v>
      </c>
      <c r="G460" s="76">
        <f>G461</f>
        <v>0</v>
      </c>
      <c r="H460" s="76">
        <f>H461</f>
        <v>0</v>
      </c>
      <c r="I460" s="76">
        <f>I461</f>
        <v>0</v>
      </c>
      <c r="J460" s="76">
        <f>J461</f>
        <v>2370.042</v>
      </c>
    </row>
    <row r="461" spans="1:10" s="20" customFormat="1" ht="22.5">
      <c r="A461" s="8" t="s">
        <v>217</v>
      </c>
      <c r="B461" s="48" t="s">
        <v>281</v>
      </c>
      <c r="C461" s="48" t="s">
        <v>192</v>
      </c>
      <c r="D461" s="48" t="s">
        <v>108</v>
      </c>
      <c r="E461" s="48" t="s">
        <v>279</v>
      </c>
      <c r="F461" s="76">
        <v>2370.042</v>
      </c>
      <c r="G461" s="76">
        <f>G462+G463</f>
        <v>0</v>
      </c>
      <c r="H461" s="76">
        <f>H462+H463</f>
        <v>0</v>
      </c>
      <c r="I461" s="76">
        <f>I462+I463</f>
        <v>0</v>
      </c>
      <c r="J461" s="76">
        <f>J462+J463</f>
        <v>2370.042</v>
      </c>
    </row>
    <row r="462" spans="1:10" s="21" customFormat="1" ht="22.5">
      <c r="A462" s="9" t="s">
        <v>31</v>
      </c>
      <c r="B462" s="47" t="s">
        <v>281</v>
      </c>
      <c r="C462" s="47" t="s">
        <v>192</v>
      </c>
      <c r="D462" s="47" t="s">
        <v>108</v>
      </c>
      <c r="E462" s="47" t="s">
        <v>30</v>
      </c>
      <c r="F462" s="70">
        <v>2287.542</v>
      </c>
      <c r="G462" s="70">
        <v>0</v>
      </c>
      <c r="H462" s="70">
        <v>0</v>
      </c>
      <c r="I462" s="70">
        <v>0</v>
      </c>
      <c r="J462" s="70">
        <f>F462+G462+H462+I462</f>
        <v>2287.542</v>
      </c>
    </row>
    <row r="463" spans="1:10" s="21" customFormat="1" ht="12.75">
      <c r="A463" s="9" t="s">
        <v>22</v>
      </c>
      <c r="B463" s="47" t="s">
        <v>281</v>
      </c>
      <c r="C463" s="47" t="s">
        <v>192</v>
      </c>
      <c r="D463" s="47" t="s">
        <v>108</v>
      </c>
      <c r="E463" s="47" t="s">
        <v>21</v>
      </c>
      <c r="F463" s="70">
        <v>82.5</v>
      </c>
      <c r="G463" s="70">
        <v>0</v>
      </c>
      <c r="H463" s="70">
        <v>0</v>
      </c>
      <c r="I463" s="70">
        <v>0</v>
      </c>
      <c r="J463" s="70">
        <f>F463+G463+H463+I463</f>
        <v>82.5</v>
      </c>
    </row>
    <row r="464" spans="1:10" s="20" customFormat="1" ht="12.75" customHeight="1">
      <c r="A464" s="6" t="s">
        <v>211</v>
      </c>
      <c r="B464" s="46" t="s">
        <v>281</v>
      </c>
      <c r="C464" s="46" t="s">
        <v>212</v>
      </c>
      <c r="D464" s="47"/>
      <c r="E464" s="47"/>
      <c r="F464" s="75">
        <v>2183.8</v>
      </c>
      <c r="G464" s="75">
        <f>G465</f>
        <v>0</v>
      </c>
      <c r="H464" s="75">
        <f>H465</f>
        <v>0</v>
      </c>
      <c r="I464" s="75">
        <f>I465</f>
        <v>0</v>
      </c>
      <c r="J464" s="75">
        <f>J465</f>
        <v>2183.8</v>
      </c>
    </row>
    <row r="465" spans="1:10" s="22" customFormat="1" ht="33.75" customHeight="1">
      <c r="A465" s="8" t="s">
        <v>402</v>
      </c>
      <c r="B465" s="48" t="s">
        <v>281</v>
      </c>
      <c r="C465" s="48" t="s">
        <v>212</v>
      </c>
      <c r="D465" s="48" t="s">
        <v>534</v>
      </c>
      <c r="E465" s="48" t="s">
        <v>279</v>
      </c>
      <c r="F465" s="76">
        <v>2183.8</v>
      </c>
      <c r="G465" s="76">
        <f>G466+G467+G468</f>
        <v>0</v>
      </c>
      <c r="H465" s="76">
        <f>H466+H467+H468</f>
        <v>0</v>
      </c>
      <c r="I465" s="76">
        <f>I466+I467+I468</f>
        <v>0</v>
      </c>
      <c r="J465" s="76">
        <f>J466+J467+J468</f>
        <v>2183.8</v>
      </c>
    </row>
    <row r="466" spans="1:10" s="20" customFormat="1" ht="45" customHeight="1">
      <c r="A466" s="9" t="s">
        <v>28</v>
      </c>
      <c r="B466" s="47" t="s">
        <v>281</v>
      </c>
      <c r="C466" s="47" t="s">
        <v>212</v>
      </c>
      <c r="D466" s="47" t="s">
        <v>534</v>
      </c>
      <c r="E466" s="47" t="s">
        <v>26</v>
      </c>
      <c r="F466" s="70">
        <v>1450.182</v>
      </c>
      <c r="G466" s="70">
        <v>0</v>
      </c>
      <c r="H466" s="70">
        <v>0</v>
      </c>
      <c r="I466" s="70">
        <v>0</v>
      </c>
      <c r="J466" s="70">
        <f>F466+G466+H466+I466</f>
        <v>1450.182</v>
      </c>
    </row>
    <row r="467" spans="1:10" s="20" customFormat="1" ht="24.75" customHeight="1">
      <c r="A467" s="9" t="s">
        <v>31</v>
      </c>
      <c r="B467" s="47" t="s">
        <v>281</v>
      </c>
      <c r="C467" s="47" t="s">
        <v>212</v>
      </c>
      <c r="D467" s="47" t="s">
        <v>534</v>
      </c>
      <c r="E467" s="47" t="s">
        <v>30</v>
      </c>
      <c r="F467" s="70">
        <v>677.6179999999999</v>
      </c>
      <c r="G467" s="70">
        <v>0</v>
      </c>
      <c r="H467" s="70">
        <v>0</v>
      </c>
      <c r="I467" s="70">
        <v>0</v>
      </c>
      <c r="J467" s="70">
        <f>F467+G467+H467+I467</f>
        <v>677.6179999999999</v>
      </c>
    </row>
    <row r="468" spans="1:10" s="20" customFormat="1" ht="11.25" customHeight="1">
      <c r="A468" s="9" t="s">
        <v>22</v>
      </c>
      <c r="B468" s="47" t="s">
        <v>281</v>
      </c>
      <c r="C468" s="47" t="s">
        <v>212</v>
      </c>
      <c r="D468" s="47" t="s">
        <v>534</v>
      </c>
      <c r="E468" s="47" t="s">
        <v>21</v>
      </c>
      <c r="F468" s="70">
        <v>56</v>
      </c>
      <c r="G468" s="70">
        <v>0</v>
      </c>
      <c r="H468" s="70">
        <v>0</v>
      </c>
      <c r="I468" s="70">
        <v>0</v>
      </c>
      <c r="J468" s="70">
        <f>F468+G468+H468+I468</f>
        <v>56</v>
      </c>
    </row>
    <row r="469" spans="1:10" s="20" customFormat="1" ht="31.5">
      <c r="A469" s="6" t="s">
        <v>200</v>
      </c>
      <c r="B469" s="46" t="s">
        <v>281</v>
      </c>
      <c r="C469" s="46" t="s">
        <v>199</v>
      </c>
      <c r="D469" s="46"/>
      <c r="E469" s="46"/>
      <c r="F469" s="75">
        <v>1210</v>
      </c>
      <c r="G469" s="75">
        <f>G470</f>
        <v>0</v>
      </c>
      <c r="H469" s="75">
        <f>H470</f>
        <v>0</v>
      </c>
      <c r="I469" s="75">
        <f>I470</f>
        <v>0</v>
      </c>
      <c r="J469" s="75">
        <f>J470</f>
        <v>1210</v>
      </c>
    </row>
    <row r="470" spans="1:10" s="20" customFormat="1" ht="12.75">
      <c r="A470" s="8" t="s">
        <v>119</v>
      </c>
      <c r="B470" s="48" t="s">
        <v>281</v>
      </c>
      <c r="C470" s="48" t="s">
        <v>199</v>
      </c>
      <c r="D470" s="48" t="s">
        <v>244</v>
      </c>
      <c r="E470" s="48" t="s">
        <v>279</v>
      </c>
      <c r="F470" s="76">
        <v>1210</v>
      </c>
      <c r="G470" s="76">
        <f>G472</f>
        <v>0</v>
      </c>
      <c r="H470" s="76">
        <f>H472</f>
        <v>0</v>
      </c>
      <c r="I470" s="76">
        <f>I472</f>
        <v>0</v>
      </c>
      <c r="J470" s="76">
        <f>J472</f>
        <v>1210</v>
      </c>
    </row>
    <row r="471" spans="1:10" s="20" customFormat="1" ht="12.75">
      <c r="A471" s="8" t="s">
        <v>39</v>
      </c>
      <c r="B471" s="48" t="s">
        <v>281</v>
      </c>
      <c r="C471" s="48" t="s">
        <v>199</v>
      </c>
      <c r="D471" s="48" t="s">
        <v>245</v>
      </c>
      <c r="E471" s="48" t="s">
        <v>279</v>
      </c>
      <c r="F471" s="76">
        <v>1210</v>
      </c>
      <c r="G471" s="76">
        <f>G472</f>
        <v>0</v>
      </c>
      <c r="H471" s="76">
        <f>H472</f>
        <v>0</v>
      </c>
      <c r="I471" s="76">
        <f>I472</f>
        <v>0</v>
      </c>
      <c r="J471" s="76">
        <f>J472</f>
        <v>1210</v>
      </c>
    </row>
    <row r="472" spans="1:10" s="20" customFormat="1" ht="57.75" customHeight="1">
      <c r="A472" s="8" t="s">
        <v>617</v>
      </c>
      <c r="B472" s="48" t="s">
        <v>281</v>
      </c>
      <c r="C472" s="48" t="s">
        <v>199</v>
      </c>
      <c r="D472" s="48" t="s">
        <v>260</v>
      </c>
      <c r="E472" s="48" t="s">
        <v>279</v>
      </c>
      <c r="F472" s="76">
        <v>1210</v>
      </c>
      <c r="G472" s="76">
        <f>G474+G473</f>
        <v>0</v>
      </c>
      <c r="H472" s="76">
        <f>H474+H473</f>
        <v>0</v>
      </c>
      <c r="I472" s="76">
        <f>I474+I473</f>
        <v>0</v>
      </c>
      <c r="J472" s="76">
        <f>J474+J473</f>
        <v>1210</v>
      </c>
    </row>
    <row r="473" spans="1:10" s="20" customFormat="1" ht="47.25" customHeight="1">
      <c r="A473" s="9" t="s">
        <v>28</v>
      </c>
      <c r="B473" s="47" t="s">
        <v>281</v>
      </c>
      <c r="C473" s="47" t="s">
        <v>199</v>
      </c>
      <c r="D473" s="47" t="s">
        <v>260</v>
      </c>
      <c r="E473" s="47" t="s">
        <v>26</v>
      </c>
      <c r="F473" s="70">
        <v>12</v>
      </c>
      <c r="G473" s="70">
        <v>0</v>
      </c>
      <c r="H473" s="70">
        <v>0</v>
      </c>
      <c r="I473" s="70">
        <v>0</v>
      </c>
      <c r="J473" s="70">
        <f>F473+G473+H473+I473</f>
        <v>12</v>
      </c>
    </row>
    <row r="474" spans="1:10" s="20" customFormat="1" ht="22.5">
      <c r="A474" s="9" t="s">
        <v>31</v>
      </c>
      <c r="B474" s="47" t="s">
        <v>281</v>
      </c>
      <c r="C474" s="47" t="s">
        <v>199</v>
      </c>
      <c r="D474" s="47" t="s">
        <v>260</v>
      </c>
      <c r="E474" s="47" t="s">
        <v>30</v>
      </c>
      <c r="F474" s="70">
        <v>1198</v>
      </c>
      <c r="G474" s="70">
        <v>0</v>
      </c>
      <c r="H474" s="70">
        <v>0</v>
      </c>
      <c r="I474" s="70">
        <v>0</v>
      </c>
      <c r="J474" s="70">
        <f>F474+G474+H474+I474</f>
        <v>1198</v>
      </c>
    </row>
    <row r="475" spans="1:10" s="20" customFormat="1" ht="12" customHeight="1">
      <c r="A475" s="6" t="s">
        <v>218</v>
      </c>
      <c r="B475" s="46" t="s">
        <v>281</v>
      </c>
      <c r="C475" s="46" t="s">
        <v>219</v>
      </c>
      <c r="D475" s="46"/>
      <c r="E475" s="46"/>
      <c r="F475" s="75">
        <v>370.8</v>
      </c>
      <c r="G475" s="75">
        <f aca="true" t="shared" si="26" ref="G475:J476">G476</f>
        <v>0</v>
      </c>
      <c r="H475" s="75">
        <f t="shared" si="26"/>
        <v>0</v>
      </c>
      <c r="I475" s="75">
        <f t="shared" si="26"/>
        <v>0</v>
      </c>
      <c r="J475" s="75">
        <f t="shared" si="26"/>
        <v>370.8</v>
      </c>
    </row>
    <row r="476" spans="1:10" s="20" customFormat="1" ht="36.75" customHeight="1">
      <c r="A476" s="8" t="s">
        <v>767</v>
      </c>
      <c r="B476" s="48" t="s">
        <v>281</v>
      </c>
      <c r="C476" s="48" t="s">
        <v>219</v>
      </c>
      <c r="D476" s="139" t="s">
        <v>766</v>
      </c>
      <c r="E476" s="48" t="s">
        <v>279</v>
      </c>
      <c r="F476" s="76">
        <v>370.8</v>
      </c>
      <c r="G476" s="76">
        <f t="shared" si="26"/>
        <v>0</v>
      </c>
      <c r="H476" s="76">
        <f t="shared" si="26"/>
        <v>0</v>
      </c>
      <c r="I476" s="76">
        <f t="shared" si="26"/>
        <v>0</v>
      </c>
      <c r="J476" s="76">
        <f t="shared" si="26"/>
        <v>370.8</v>
      </c>
    </row>
    <row r="477" spans="1:10" s="20" customFormat="1" ht="24" customHeight="1">
      <c r="A477" s="8" t="s">
        <v>220</v>
      </c>
      <c r="B477" s="48" t="s">
        <v>281</v>
      </c>
      <c r="C477" s="48" t="s">
        <v>219</v>
      </c>
      <c r="D477" s="139" t="s">
        <v>765</v>
      </c>
      <c r="E477" s="48" t="s">
        <v>279</v>
      </c>
      <c r="F477" s="76">
        <v>370.8</v>
      </c>
      <c r="G477" s="76">
        <f>G478+G479</f>
        <v>0</v>
      </c>
      <c r="H477" s="76">
        <f>H478+H479</f>
        <v>0</v>
      </c>
      <c r="I477" s="76">
        <f>I478+I479</f>
        <v>0</v>
      </c>
      <c r="J477" s="76">
        <f>J478+J479</f>
        <v>370.8</v>
      </c>
    </row>
    <row r="478" spans="1:10" s="20" customFormat="1" ht="50.25" customHeight="1">
      <c r="A478" s="9" t="s">
        <v>28</v>
      </c>
      <c r="B478" s="47" t="s">
        <v>281</v>
      </c>
      <c r="C478" s="47" t="s">
        <v>219</v>
      </c>
      <c r="D478" s="127" t="s">
        <v>765</v>
      </c>
      <c r="E478" s="47" t="s">
        <v>26</v>
      </c>
      <c r="F478" s="70">
        <v>311.8</v>
      </c>
      <c r="G478" s="70">
        <v>0</v>
      </c>
      <c r="H478" s="70">
        <v>0</v>
      </c>
      <c r="I478" s="70">
        <v>0</v>
      </c>
      <c r="J478" s="70">
        <f>F478+G478+H478+I478</f>
        <v>311.8</v>
      </c>
    </row>
    <row r="479" spans="1:10" s="20" customFormat="1" ht="24" customHeight="1">
      <c r="A479" s="9" t="s">
        <v>31</v>
      </c>
      <c r="B479" s="47" t="s">
        <v>281</v>
      </c>
      <c r="C479" s="47" t="s">
        <v>219</v>
      </c>
      <c r="D479" s="135" t="s">
        <v>765</v>
      </c>
      <c r="E479" s="47" t="s">
        <v>30</v>
      </c>
      <c r="F479" s="70">
        <v>59</v>
      </c>
      <c r="G479" s="70">
        <v>0</v>
      </c>
      <c r="H479" s="70">
        <v>0</v>
      </c>
      <c r="I479" s="70">
        <v>0</v>
      </c>
      <c r="J479" s="70">
        <f>F479+G479+H479+I479</f>
        <v>59</v>
      </c>
    </row>
    <row r="480" spans="1:10" s="29" customFormat="1" ht="13.5" customHeight="1">
      <c r="A480" s="6" t="s">
        <v>346</v>
      </c>
      <c r="B480" s="46" t="s">
        <v>281</v>
      </c>
      <c r="C480" s="46" t="s">
        <v>193</v>
      </c>
      <c r="D480" s="46"/>
      <c r="E480" s="46"/>
      <c r="F480" s="75">
        <v>100</v>
      </c>
      <c r="G480" s="75">
        <f aca="true" t="shared" si="27" ref="G480:J483">G481</f>
        <v>0</v>
      </c>
      <c r="H480" s="75">
        <f t="shared" si="27"/>
        <v>0</v>
      </c>
      <c r="I480" s="75">
        <f t="shared" si="27"/>
        <v>0</v>
      </c>
      <c r="J480" s="75">
        <f t="shared" si="27"/>
        <v>100</v>
      </c>
    </row>
    <row r="481" spans="1:10" s="20" customFormat="1" ht="24" customHeight="1">
      <c r="A481" s="8" t="s">
        <v>509</v>
      </c>
      <c r="B481" s="48" t="s">
        <v>281</v>
      </c>
      <c r="C481" s="48" t="s">
        <v>193</v>
      </c>
      <c r="D481" s="48" t="s">
        <v>162</v>
      </c>
      <c r="E481" s="48" t="s">
        <v>279</v>
      </c>
      <c r="F481" s="76">
        <v>100</v>
      </c>
      <c r="G481" s="76">
        <f t="shared" si="27"/>
        <v>0</v>
      </c>
      <c r="H481" s="76">
        <f t="shared" si="27"/>
        <v>0</v>
      </c>
      <c r="I481" s="76">
        <f t="shared" si="27"/>
        <v>0</v>
      </c>
      <c r="J481" s="76">
        <f t="shared" si="27"/>
        <v>100</v>
      </c>
    </row>
    <row r="482" spans="1:10" s="20" customFormat="1" ht="47.25" customHeight="1">
      <c r="A482" s="8" t="s">
        <v>508</v>
      </c>
      <c r="B482" s="48" t="s">
        <v>281</v>
      </c>
      <c r="C482" s="48" t="s">
        <v>193</v>
      </c>
      <c r="D482" s="48" t="s">
        <v>163</v>
      </c>
      <c r="E482" s="48" t="s">
        <v>279</v>
      </c>
      <c r="F482" s="76">
        <v>100</v>
      </c>
      <c r="G482" s="76">
        <f t="shared" si="27"/>
        <v>0</v>
      </c>
      <c r="H482" s="76">
        <f t="shared" si="27"/>
        <v>0</v>
      </c>
      <c r="I482" s="76">
        <f t="shared" si="27"/>
        <v>0</v>
      </c>
      <c r="J482" s="76">
        <f t="shared" si="27"/>
        <v>100</v>
      </c>
    </row>
    <row r="483" spans="1:10" s="20" customFormat="1" ht="35.25" customHeight="1">
      <c r="A483" s="8" t="s">
        <v>93</v>
      </c>
      <c r="B483" s="48" t="s">
        <v>281</v>
      </c>
      <c r="C483" s="48" t="s">
        <v>193</v>
      </c>
      <c r="D483" s="48" t="s">
        <v>454</v>
      </c>
      <c r="E483" s="48" t="s">
        <v>279</v>
      </c>
      <c r="F483" s="76">
        <v>100</v>
      </c>
      <c r="G483" s="76">
        <f t="shared" si="27"/>
        <v>0</v>
      </c>
      <c r="H483" s="76">
        <f t="shared" si="27"/>
        <v>0</v>
      </c>
      <c r="I483" s="76">
        <f t="shared" si="27"/>
        <v>0</v>
      </c>
      <c r="J483" s="76">
        <f t="shared" si="27"/>
        <v>100</v>
      </c>
    </row>
    <row r="484" spans="1:10" s="20" customFormat="1" ht="24" customHeight="1">
      <c r="A484" s="9" t="s">
        <v>27</v>
      </c>
      <c r="B484" s="47" t="s">
        <v>281</v>
      </c>
      <c r="C484" s="47" t="s">
        <v>193</v>
      </c>
      <c r="D484" s="47" t="s">
        <v>454</v>
      </c>
      <c r="E484" s="47" t="s">
        <v>30</v>
      </c>
      <c r="F484" s="70">
        <v>100</v>
      </c>
      <c r="G484" s="70">
        <v>0</v>
      </c>
      <c r="H484" s="70">
        <v>0</v>
      </c>
      <c r="I484" s="70">
        <v>0</v>
      </c>
      <c r="J484" s="70">
        <f>F484+G484+H484+I484</f>
        <v>100</v>
      </c>
    </row>
    <row r="485" spans="1:10" s="20" customFormat="1" ht="14.25" customHeight="1">
      <c r="A485" s="6" t="s">
        <v>348</v>
      </c>
      <c r="B485" s="46" t="s">
        <v>281</v>
      </c>
      <c r="C485" s="46" t="s">
        <v>194</v>
      </c>
      <c r="D485" s="47"/>
      <c r="E485" s="3"/>
      <c r="F485" s="75">
        <v>13.5</v>
      </c>
      <c r="G485" s="75">
        <f aca="true" t="shared" si="28" ref="G485:J486">G486</f>
        <v>0</v>
      </c>
      <c r="H485" s="75">
        <f t="shared" si="28"/>
        <v>0</v>
      </c>
      <c r="I485" s="75">
        <f t="shared" si="28"/>
        <v>0</v>
      </c>
      <c r="J485" s="75">
        <f t="shared" si="28"/>
        <v>13.5</v>
      </c>
    </row>
    <row r="486" spans="1:10" s="20" customFormat="1" ht="24" customHeight="1">
      <c r="A486" s="8" t="s">
        <v>487</v>
      </c>
      <c r="B486" s="48" t="s">
        <v>281</v>
      </c>
      <c r="C486" s="48" t="s">
        <v>194</v>
      </c>
      <c r="D486" s="48" t="s">
        <v>264</v>
      </c>
      <c r="E486" s="48" t="s">
        <v>279</v>
      </c>
      <c r="F486" s="70">
        <v>13.5</v>
      </c>
      <c r="G486" s="70">
        <f t="shared" si="28"/>
        <v>0</v>
      </c>
      <c r="H486" s="70">
        <f t="shared" si="28"/>
        <v>0</v>
      </c>
      <c r="I486" s="70">
        <f t="shared" si="28"/>
        <v>0</v>
      </c>
      <c r="J486" s="70">
        <f t="shared" si="28"/>
        <v>13.5</v>
      </c>
    </row>
    <row r="487" spans="1:10" s="20" customFormat="1" ht="24" customHeight="1">
      <c r="A487" s="9" t="s">
        <v>27</v>
      </c>
      <c r="B487" s="47" t="s">
        <v>281</v>
      </c>
      <c r="C487" s="47" t="s">
        <v>194</v>
      </c>
      <c r="D487" s="47" t="s">
        <v>264</v>
      </c>
      <c r="E487" s="47" t="s">
        <v>30</v>
      </c>
      <c r="F487" s="70">
        <v>13.5</v>
      </c>
      <c r="G487" s="70">
        <v>0</v>
      </c>
      <c r="H487" s="70">
        <v>0</v>
      </c>
      <c r="I487" s="70">
        <v>0</v>
      </c>
      <c r="J487" s="70">
        <f>F487+G487+H487+I487</f>
        <v>13.5</v>
      </c>
    </row>
    <row r="488" spans="1:10" s="20" customFormat="1" ht="12.75">
      <c r="A488" s="6" t="s">
        <v>123</v>
      </c>
      <c r="B488" s="46" t="s">
        <v>281</v>
      </c>
      <c r="C488" s="46" t="s">
        <v>67</v>
      </c>
      <c r="D488" s="47"/>
      <c r="E488" s="47"/>
      <c r="F488" s="75">
        <v>245</v>
      </c>
      <c r="G488" s="75">
        <f aca="true" t="shared" si="29" ref="G488:J491">G489</f>
        <v>0</v>
      </c>
      <c r="H488" s="75">
        <f t="shared" si="29"/>
        <v>0</v>
      </c>
      <c r="I488" s="75">
        <f t="shared" si="29"/>
        <v>0</v>
      </c>
      <c r="J488" s="75">
        <f t="shared" si="29"/>
        <v>245</v>
      </c>
    </row>
    <row r="489" spans="1:10" s="20" customFormat="1" ht="12.75">
      <c r="A489" s="8" t="s">
        <v>147</v>
      </c>
      <c r="B489" s="48" t="s">
        <v>281</v>
      </c>
      <c r="C489" s="48" t="s">
        <v>67</v>
      </c>
      <c r="D489" s="48" t="s">
        <v>95</v>
      </c>
      <c r="E489" s="47"/>
      <c r="F489" s="76">
        <v>245</v>
      </c>
      <c r="G489" s="76">
        <f t="shared" si="29"/>
        <v>0</v>
      </c>
      <c r="H489" s="76">
        <f t="shared" si="29"/>
        <v>0</v>
      </c>
      <c r="I489" s="76">
        <f t="shared" si="29"/>
        <v>0</v>
      </c>
      <c r="J489" s="76">
        <f t="shared" si="29"/>
        <v>245</v>
      </c>
    </row>
    <row r="490" spans="1:10" s="20" customFormat="1" ht="22.5">
      <c r="A490" s="8" t="s">
        <v>103</v>
      </c>
      <c r="B490" s="48" t="s">
        <v>281</v>
      </c>
      <c r="C490" s="48" t="s">
        <v>67</v>
      </c>
      <c r="D490" s="48" t="s">
        <v>104</v>
      </c>
      <c r="E490" s="47"/>
      <c r="F490" s="76">
        <v>245</v>
      </c>
      <c r="G490" s="76">
        <f t="shared" si="29"/>
        <v>0</v>
      </c>
      <c r="H490" s="76">
        <f t="shared" si="29"/>
        <v>0</v>
      </c>
      <c r="I490" s="76">
        <f t="shared" si="29"/>
        <v>0</v>
      </c>
      <c r="J490" s="76">
        <f t="shared" si="29"/>
        <v>245</v>
      </c>
    </row>
    <row r="491" spans="1:10" s="20" customFormat="1" ht="12.75">
      <c r="A491" s="8" t="s">
        <v>68</v>
      </c>
      <c r="B491" s="48" t="s">
        <v>281</v>
      </c>
      <c r="C491" s="48" t="s">
        <v>67</v>
      </c>
      <c r="D491" s="48" t="s">
        <v>105</v>
      </c>
      <c r="E491" s="48" t="s">
        <v>279</v>
      </c>
      <c r="F491" s="76">
        <v>245</v>
      </c>
      <c r="G491" s="76">
        <f>G492</f>
        <v>0</v>
      </c>
      <c r="H491" s="76">
        <f t="shared" si="29"/>
        <v>0</v>
      </c>
      <c r="I491" s="76">
        <f t="shared" si="29"/>
        <v>0</v>
      </c>
      <c r="J491" s="76">
        <f t="shared" si="29"/>
        <v>245</v>
      </c>
    </row>
    <row r="492" spans="1:10" s="20" customFormat="1" ht="12" customHeight="1">
      <c r="A492" s="9" t="s">
        <v>24</v>
      </c>
      <c r="B492" s="47" t="s">
        <v>281</v>
      </c>
      <c r="C492" s="47" t="s">
        <v>67</v>
      </c>
      <c r="D492" s="47" t="s">
        <v>105</v>
      </c>
      <c r="E492" s="47" t="s">
        <v>23</v>
      </c>
      <c r="F492" s="70">
        <v>245</v>
      </c>
      <c r="G492" s="70">
        <v>0</v>
      </c>
      <c r="H492" s="70">
        <v>0</v>
      </c>
      <c r="I492" s="70">
        <v>0</v>
      </c>
      <c r="J492" s="70">
        <f>F492+G492+H492+I492</f>
        <v>245</v>
      </c>
    </row>
    <row r="493" spans="1:10" s="20" customFormat="1" ht="11.25" customHeight="1">
      <c r="A493" s="6" t="s">
        <v>224</v>
      </c>
      <c r="B493" s="46" t="s">
        <v>281</v>
      </c>
      <c r="C493" s="46" t="s">
        <v>222</v>
      </c>
      <c r="D493" s="46"/>
      <c r="E493" s="46"/>
      <c r="F493" s="75">
        <v>1200</v>
      </c>
      <c r="G493" s="75">
        <f aca="true" t="shared" si="30" ref="G493:J494">G494</f>
        <v>0</v>
      </c>
      <c r="H493" s="75">
        <f t="shared" si="30"/>
        <v>0</v>
      </c>
      <c r="I493" s="75">
        <f t="shared" si="30"/>
        <v>0</v>
      </c>
      <c r="J493" s="75">
        <f t="shared" si="30"/>
        <v>1200</v>
      </c>
    </row>
    <row r="494" spans="1:10" s="22" customFormat="1" ht="24.75" customHeight="1">
      <c r="A494" s="8" t="s">
        <v>524</v>
      </c>
      <c r="B494" s="48" t="s">
        <v>281</v>
      </c>
      <c r="C494" s="48" t="s">
        <v>222</v>
      </c>
      <c r="D494" s="48" t="s">
        <v>525</v>
      </c>
      <c r="E494" s="48" t="s">
        <v>279</v>
      </c>
      <c r="F494" s="76">
        <v>1200</v>
      </c>
      <c r="G494" s="76">
        <f t="shared" si="30"/>
        <v>0</v>
      </c>
      <c r="H494" s="76">
        <f t="shared" si="30"/>
        <v>0</v>
      </c>
      <c r="I494" s="76">
        <f t="shared" si="30"/>
        <v>0</v>
      </c>
      <c r="J494" s="76">
        <f t="shared" si="30"/>
        <v>1200</v>
      </c>
    </row>
    <row r="495" spans="1:10" s="20" customFormat="1" ht="24.75" customHeight="1">
      <c r="A495" s="9" t="s">
        <v>120</v>
      </c>
      <c r="B495" s="47" t="s">
        <v>281</v>
      </c>
      <c r="C495" s="47" t="s">
        <v>222</v>
      </c>
      <c r="D495" s="47" t="s">
        <v>525</v>
      </c>
      <c r="E495" s="47" t="s">
        <v>29</v>
      </c>
      <c r="F495" s="70">
        <v>1200</v>
      </c>
      <c r="G495" s="70">
        <v>0</v>
      </c>
      <c r="H495" s="70">
        <v>0</v>
      </c>
      <c r="I495" s="70">
        <v>0</v>
      </c>
      <c r="J495" s="70">
        <f>F495+G495+H495+I495</f>
        <v>1200</v>
      </c>
    </row>
    <row r="496" spans="1:10" ht="28.5" customHeight="1">
      <c r="A496" s="5" t="s">
        <v>170</v>
      </c>
      <c r="B496" s="88" t="s">
        <v>171</v>
      </c>
      <c r="C496" s="88" t="s">
        <v>242</v>
      </c>
      <c r="D496" s="88"/>
      <c r="E496" s="88" t="s">
        <v>242</v>
      </c>
      <c r="F496" s="74">
        <v>56311.575999999994</v>
      </c>
      <c r="G496" s="74">
        <f>G497+G520+G510+G517+G514+G505</f>
        <v>0</v>
      </c>
      <c r="H496" s="74">
        <f>H497+H520+H510+H517+H514+H505</f>
        <v>0</v>
      </c>
      <c r="I496" s="74">
        <f>I497+I520+I510+I517+I514+I505</f>
        <v>0</v>
      </c>
      <c r="J496" s="74">
        <f>J497+J520+J510+J517+J514+J505</f>
        <v>56311.575999999994</v>
      </c>
    </row>
    <row r="497" spans="1:10" s="20" customFormat="1" ht="32.25">
      <c r="A497" s="6" t="s">
        <v>70</v>
      </c>
      <c r="B497" s="46" t="s">
        <v>171</v>
      </c>
      <c r="C497" s="46" t="s">
        <v>71</v>
      </c>
      <c r="D497" s="46"/>
      <c r="E497" s="46" t="s">
        <v>242</v>
      </c>
      <c r="F497" s="75">
        <v>14174.185000000001</v>
      </c>
      <c r="G497" s="75">
        <f aca="true" t="shared" si="31" ref="G497:J500">G498</f>
        <v>0</v>
      </c>
      <c r="H497" s="75">
        <f t="shared" si="31"/>
        <v>0</v>
      </c>
      <c r="I497" s="75">
        <f t="shared" si="31"/>
        <v>0</v>
      </c>
      <c r="J497" s="75">
        <f t="shared" si="31"/>
        <v>14174.185000000001</v>
      </c>
    </row>
    <row r="498" spans="1:10" s="20" customFormat="1" ht="12.75">
      <c r="A498" s="8" t="s">
        <v>147</v>
      </c>
      <c r="B498" s="48" t="s">
        <v>171</v>
      </c>
      <c r="C498" s="48" t="s">
        <v>71</v>
      </c>
      <c r="D498" s="48" t="s">
        <v>95</v>
      </c>
      <c r="E498" s="48" t="s">
        <v>279</v>
      </c>
      <c r="F498" s="76">
        <v>14174.185000000001</v>
      </c>
      <c r="G498" s="76">
        <f t="shared" si="31"/>
        <v>0</v>
      </c>
      <c r="H498" s="76">
        <f t="shared" si="31"/>
        <v>0</v>
      </c>
      <c r="I498" s="76">
        <f t="shared" si="31"/>
        <v>0</v>
      </c>
      <c r="J498" s="76">
        <f t="shared" si="31"/>
        <v>14174.185000000001</v>
      </c>
    </row>
    <row r="499" spans="1:10" s="20" customFormat="1" ht="12.75">
      <c r="A499" s="8" t="s">
        <v>94</v>
      </c>
      <c r="B499" s="48" t="s">
        <v>171</v>
      </c>
      <c r="C499" s="48" t="s">
        <v>71</v>
      </c>
      <c r="D499" s="48" t="s">
        <v>96</v>
      </c>
      <c r="E499" s="48" t="s">
        <v>279</v>
      </c>
      <c r="F499" s="76">
        <v>14174.185000000001</v>
      </c>
      <c r="G499" s="76">
        <f t="shared" si="31"/>
        <v>0</v>
      </c>
      <c r="H499" s="76">
        <f t="shared" si="31"/>
        <v>0</v>
      </c>
      <c r="I499" s="76">
        <f t="shared" si="31"/>
        <v>0</v>
      </c>
      <c r="J499" s="76">
        <f t="shared" si="31"/>
        <v>14174.185000000001</v>
      </c>
    </row>
    <row r="500" spans="1:10" s="20" customFormat="1" ht="12.75" customHeight="1">
      <c r="A500" s="8" t="s">
        <v>278</v>
      </c>
      <c r="B500" s="48" t="s">
        <v>171</v>
      </c>
      <c r="C500" s="48" t="s">
        <v>71</v>
      </c>
      <c r="D500" s="48" t="s">
        <v>97</v>
      </c>
      <c r="E500" s="48" t="s">
        <v>279</v>
      </c>
      <c r="F500" s="76">
        <v>14174.185000000001</v>
      </c>
      <c r="G500" s="76">
        <f t="shared" si="31"/>
        <v>0</v>
      </c>
      <c r="H500" s="76">
        <f t="shared" si="31"/>
        <v>0</v>
      </c>
      <c r="I500" s="76">
        <f t="shared" si="31"/>
        <v>0</v>
      </c>
      <c r="J500" s="76">
        <f t="shared" si="31"/>
        <v>14174.185000000001</v>
      </c>
    </row>
    <row r="501" spans="1:10" s="20" customFormat="1" ht="21.75" customHeight="1">
      <c r="A501" s="8" t="s">
        <v>100</v>
      </c>
      <c r="B501" s="48" t="s">
        <v>171</v>
      </c>
      <c r="C501" s="48" t="s">
        <v>71</v>
      </c>
      <c r="D501" s="48" t="s">
        <v>98</v>
      </c>
      <c r="E501" s="48" t="s">
        <v>279</v>
      </c>
      <c r="F501" s="76">
        <v>14174.185000000001</v>
      </c>
      <c r="G501" s="76">
        <f>G503+G502+G504</f>
        <v>0</v>
      </c>
      <c r="H501" s="76">
        <f>H503+H502+H504</f>
        <v>0</v>
      </c>
      <c r="I501" s="76">
        <f>I503+I502+I504</f>
        <v>0</v>
      </c>
      <c r="J501" s="76">
        <f>J503+J502+J504</f>
        <v>14174.185000000001</v>
      </c>
    </row>
    <row r="502" spans="1:10" s="20" customFormat="1" ht="45">
      <c r="A502" s="9" t="s">
        <v>28</v>
      </c>
      <c r="B502" s="47" t="s">
        <v>171</v>
      </c>
      <c r="C502" s="47" t="s">
        <v>71</v>
      </c>
      <c r="D502" s="47" t="s">
        <v>98</v>
      </c>
      <c r="E502" s="47" t="s">
        <v>26</v>
      </c>
      <c r="F502" s="70">
        <v>11875.39</v>
      </c>
      <c r="G502" s="70">
        <v>0</v>
      </c>
      <c r="H502" s="70">
        <v>0</v>
      </c>
      <c r="I502" s="70">
        <v>0</v>
      </c>
      <c r="J502" s="70">
        <f>F502+G502+H502+I502</f>
        <v>11875.39</v>
      </c>
    </row>
    <row r="503" spans="1:10" s="20" customFormat="1" ht="21.75" customHeight="1">
      <c r="A503" s="9" t="s">
        <v>27</v>
      </c>
      <c r="B503" s="47" t="s">
        <v>171</v>
      </c>
      <c r="C503" s="47" t="s">
        <v>71</v>
      </c>
      <c r="D503" s="47" t="s">
        <v>98</v>
      </c>
      <c r="E503" s="47" t="s">
        <v>30</v>
      </c>
      <c r="F503" s="70">
        <v>2297.0950000000003</v>
      </c>
      <c r="G503" s="70">
        <v>0</v>
      </c>
      <c r="H503" s="70">
        <v>0</v>
      </c>
      <c r="I503" s="70">
        <v>0</v>
      </c>
      <c r="J503" s="70">
        <f>F503+G503+H503+I503</f>
        <v>2297.0950000000003</v>
      </c>
    </row>
    <row r="504" spans="1:10" s="20" customFormat="1" ht="14.25" customHeight="1">
      <c r="A504" s="9" t="s">
        <v>22</v>
      </c>
      <c r="B504" s="47" t="s">
        <v>171</v>
      </c>
      <c r="C504" s="47" t="s">
        <v>71</v>
      </c>
      <c r="D504" s="47" t="s">
        <v>98</v>
      </c>
      <c r="E504" s="47" t="s">
        <v>21</v>
      </c>
      <c r="F504" s="70">
        <v>1.7</v>
      </c>
      <c r="G504" s="70">
        <v>0</v>
      </c>
      <c r="H504" s="70">
        <v>0</v>
      </c>
      <c r="I504" s="70">
        <v>0</v>
      </c>
      <c r="J504" s="70">
        <f>F504+G504+H504+I504</f>
        <v>1.7</v>
      </c>
    </row>
    <row r="505" spans="1:10" s="20" customFormat="1" ht="14.25" customHeight="1">
      <c r="A505" s="6" t="s">
        <v>54</v>
      </c>
      <c r="B505" s="46" t="s">
        <v>171</v>
      </c>
      <c r="C505" s="46" t="s">
        <v>192</v>
      </c>
      <c r="D505" s="46"/>
      <c r="E505" s="47"/>
      <c r="F505" s="75">
        <v>124.811</v>
      </c>
      <c r="G505" s="75">
        <f>G506+G508</f>
        <v>0</v>
      </c>
      <c r="H505" s="75">
        <f>H506+H508</f>
        <v>0</v>
      </c>
      <c r="I505" s="75">
        <f>I506+I508</f>
        <v>0</v>
      </c>
      <c r="J505" s="75">
        <f>J506+J508</f>
        <v>124.811</v>
      </c>
    </row>
    <row r="506" spans="1:10" s="20" customFormat="1" ht="24" customHeight="1">
      <c r="A506" s="8" t="s">
        <v>620</v>
      </c>
      <c r="B506" s="48" t="s">
        <v>171</v>
      </c>
      <c r="C506" s="48" t="s">
        <v>192</v>
      </c>
      <c r="D506" s="48" t="s">
        <v>259</v>
      </c>
      <c r="E506" s="48" t="s">
        <v>279</v>
      </c>
      <c r="F506" s="76">
        <v>34</v>
      </c>
      <c r="G506" s="76">
        <f>G507</f>
        <v>0</v>
      </c>
      <c r="H506" s="76">
        <f>H507</f>
        <v>0</v>
      </c>
      <c r="I506" s="76">
        <f>I507</f>
        <v>0</v>
      </c>
      <c r="J506" s="76">
        <f>J507</f>
        <v>34</v>
      </c>
    </row>
    <row r="507" spans="1:10" s="20" customFormat="1" ht="15.75" customHeight="1">
      <c r="A507" s="9" t="s">
        <v>25</v>
      </c>
      <c r="B507" s="47" t="s">
        <v>171</v>
      </c>
      <c r="C507" s="47" t="s">
        <v>192</v>
      </c>
      <c r="D507" s="47" t="s">
        <v>259</v>
      </c>
      <c r="E507" s="47" t="s">
        <v>280</v>
      </c>
      <c r="F507" s="70">
        <v>34</v>
      </c>
      <c r="G507" s="70">
        <v>0</v>
      </c>
      <c r="H507" s="70">
        <v>0</v>
      </c>
      <c r="I507" s="70">
        <v>0</v>
      </c>
      <c r="J507" s="70">
        <f>F507+G507+H507+I507</f>
        <v>34</v>
      </c>
    </row>
    <row r="508" spans="1:10" s="20" customFormat="1" ht="39" customHeight="1">
      <c r="A508" s="8" t="s">
        <v>622</v>
      </c>
      <c r="B508" s="48" t="s">
        <v>171</v>
      </c>
      <c r="C508" s="48" t="s">
        <v>192</v>
      </c>
      <c r="D508" s="48" t="s">
        <v>257</v>
      </c>
      <c r="E508" s="48" t="s">
        <v>279</v>
      </c>
      <c r="F508" s="76">
        <v>90.811</v>
      </c>
      <c r="G508" s="76">
        <f>G509</f>
        <v>0</v>
      </c>
      <c r="H508" s="76">
        <f>H509</f>
        <v>0</v>
      </c>
      <c r="I508" s="76">
        <f>I509</f>
        <v>0</v>
      </c>
      <c r="J508" s="76">
        <f>J509</f>
        <v>90.811</v>
      </c>
    </row>
    <row r="509" spans="1:10" s="20" customFormat="1" ht="15.75" customHeight="1">
      <c r="A509" s="9" t="s">
        <v>25</v>
      </c>
      <c r="B509" s="47" t="s">
        <v>171</v>
      </c>
      <c r="C509" s="47" t="s">
        <v>192</v>
      </c>
      <c r="D509" s="47" t="s">
        <v>257</v>
      </c>
      <c r="E509" s="47" t="s">
        <v>280</v>
      </c>
      <c r="F509" s="70">
        <v>90.811</v>
      </c>
      <c r="G509" s="70">
        <v>0</v>
      </c>
      <c r="H509" s="70">
        <v>0</v>
      </c>
      <c r="I509" s="70">
        <v>0</v>
      </c>
      <c r="J509" s="70">
        <f>F509+G509+H509+I509</f>
        <v>90.811</v>
      </c>
    </row>
    <row r="510" spans="1:10" s="20" customFormat="1" ht="12.75" customHeight="1">
      <c r="A510" s="6" t="s">
        <v>214</v>
      </c>
      <c r="B510" s="46" t="s">
        <v>171</v>
      </c>
      <c r="C510" s="46" t="s">
        <v>213</v>
      </c>
      <c r="D510" s="46"/>
      <c r="E510" s="46"/>
      <c r="F510" s="75">
        <v>1631.6</v>
      </c>
      <c r="G510" s="75">
        <f aca="true" t="shared" si="32" ref="G510:J512">G511</f>
        <v>0</v>
      </c>
      <c r="H510" s="75">
        <f t="shared" si="32"/>
        <v>0</v>
      </c>
      <c r="I510" s="75">
        <f t="shared" si="32"/>
        <v>0</v>
      </c>
      <c r="J510" s="75">
        <f t="shared" si="32"/>
        <v>1631.6</v>
      </c>
    </row>
    <row r="511" spans="1:10" s="20" customFormat="1" ht="36" customHeight="1">
      <c r="A511" s="8" t="s">
        <v>532</v>
      </c>
      <c r="B511" s="48" t="s">
        <v>171</v>
      </c>
      <c r="C511" s="48" t="s">
        <v>213</v>
      </c>
      <c r="D511" s="48" t="s">
        <v>533</v>
      </c>
      <c r="E511" s="47"/>
      <c r="F511" s="76">
        <v>1631.6</v>
      </c>
      <c r="G511" s="76">
        <f t="shared" si="32"/>
        <v>0</v>
      </c>
      <c r="H511" s="76">
        <f t="shared" si="32"/>
        <v>0</v>
      </c>
      <c r="I511" s="76">
        <f t="shared" si="32"/>
        <v>0</v>
      </c>
      <c r="J511" s="76">
        <f t="shared" si="32"/>
        <v>1631.6</v>
      </c>
    </row>
    <row r="512" spans="1:10" s="20" customFormat="1" ht="24" customHeight="1">
      <c r="A512" s="8" t="s">
        <v>530</v>
      </c>
      <c r="B512" s="48" t="s">
        <v>171</v>
      </c>
      <c r="C512" s="48" t="s">
        <v>213</v>
      </c>
      <c r="D512" s="48" t="s">
        <v>529</v>
      </c>
      <c r="E512" s="48" t="s">
        <v>279</v>
      </c>
      <c r="F512" s="76">
        <v>1631.6</v>
      </c>
      <c r="G512" s="76">
        <f t="shared" si="32"/>
        <v>0</v>
      </c>
      <c r="H512" s="76">
        <f t="shared" si="32"/>
        <v>0</v>
      </c>
      <c r="I512" s="76">
        <f t="shared" si="32"/>
        <v>0</v>
      </c>
      <c r="J512" s="76">
        <f t="shared" si="32"/>
        <v>1631.6</v>
      </c>
    </row>
    <row r="513" spans="1:10" s="20" customFormat="1" ht="12" customHeight="1">
      <c r="A513" s="9" t="s">
        <v>25</v>
      </c>
      <c r="B513" s="48" t="s">
        <v>171</v>
      </c>
      <c r="C513" s="47" t="s">
        <v>213</v>
      </c>
      <c r="D513" s="47" t="s">
        <v>529</v>
      </c>
      <c r="E513" s="47" t="s">
        <v>280</v>
      </c>
      <c r="F513" s="70">
        <v>1631.6</v>
      </c>
      <c r="G513" s="70">
        <v>0</v>
      </c>
      <c r="H513" s="70">
        <v>0</v>
      </c>
      <c r="I513" s="70">
        <v>0</v>
      </c>
      <c r="J513" s="70">
        <f>F513+G513+H513+I513</f>
        <v>1631.6</v>
      </c>
    </row>
    <row r="514" spans="1:10" s="20" customFormat="1" ht="33.75" customHeight="1">
      <c r="A514" s="6" t="s">
        <v>200</v>
      </c>
      <c r="B514" s="46" t="s">
        <v>171</v>
      </c>
      <c r="C514" s="46" t="s">
        <v>199</v>
      </c>
      <c r="D514" s="47"/>
      <c r="E514" s="47"/>
      <c r="F514" s="75">
        <v>5765.38</v>
      </c>
      <c r="G514" s="75">
        <f aca="true" t="shared" si="33" ref="G514:J515">G515</f>
        <v>0</v>
      </c>
      <c r="H514" s="75">
        <f t="shared" si="33"/>
        <v>0</v>
      </c>
      <c r="I514" s="75">
        <f t="shared" si="33"/>
        <v>0</v>
      </c>
      <c r="J514" s="75">
        <f t="shared" si="33"/>
        <v>5765.38</v>
      </c>
    </row>
    <row r="515" spans="1:10" s="20" customFormat="1" ht="52.5" customHeight="1">
      <c r="A515" s="8" t="s">
        <v>616</v>
      </c>
      <c r="B515" s="48" t="s">
        <v>171</v>
      </c>
      <c r="C515" s="48" t="s">
        <v>199</v>
      </c>
      <c r="D515" s="48" t="s">
        <v>260</v>
      </c>
      <c r="E515" s="48" t="s">
        <v>279</v>
      </c>
      <c r="F515" s="76">
        <v>5765.38</v>
      </c>
      <c r="G515" s="76">
        <f t="shared" si="33"/>
        <v>0</v>
      </c>
      <c r="H515" s="76">
        <f t="shared" si="33"/>
        <v>0</v>
      </c>
      <c r="I515" s="76">
        <f t="shared" si="33"/>
        <v>0</v>
      </c>
      <c r="J515" s="76">
        <f t="shared" si="33"/>
        <v>5765.38</v>
      </c>
    </row>
    <row r="516" spans="1:10" s="20" customFormat="1" ht="12" customHeight="1">
      <c r="A516" s="9" t="s">
        <v>25</v>
      </c>
      <c r="B516" s="47" t="s">
        <v>171</v>
      </c>
      <c r="C516" s="47" t="s">
        <v>199</v>
      </c>
      <c r="D516" s="47" t="s">
        <v>260</v>
      </c>
      <c r="E516" s="47" t="s">
        <v>280</v>
      </c>
      <c r="F516" s="70">
        <v>5765.38</v>
      </c>
      <c r="G516" s="70">
        <v>0</v>
      </c>
      <c r="H516" s="70">
        <v>0</v>
      </c>
      <c r="I516" s="70">
        <v>0</v>
      </c>
      <c r="J516" s="70">
        <f>F516+G516+H516+I516</f>
        <v>5765.38</v>
      </c>
    </row>
    <row r="517" spans="1:10" s="29" customFormat="1" ht="20.25" customHeight="1">
      <c r="A517" s="6" t="s">
        <v>142</v>
      </c>
      <c r="B517" s="46" t="s">
        <v>171</v>
      </c>
      <c r="C517" s="46" t="s">
        <v>140</v>
      </c>
      <c r="D517" s="46"/>
      <c r="E517" s="46"/>
      <c r="F517" s="75">
        <v>1793.4</v>
      </c>
      <c r="G517" s="75">
        <f aca="true" t="shared" si="34" ref="G517:J518">G518</f>
        <v>0</v>
      </c>
      <c r="H517" s="75">
        <f t="shared" si="34"/>
        <v>0</v>
      </c>
      <c r="I517" s="75">
        <f t="shared" si="34"/>
        <v>0</v>
      </c>
      <c r="J517" s="75">
        <f t="shared" si="34"/>
        <v>1793.4</v>
      </c>
    </row>
    <row r="518" spans="1:10" s="22" customFormat="1" ht="44.25" customHeight="1">
      <c r="A518" s="8" t="s">
        <v>308</v>
      </c>
      <c r="B518" s="48" t="s">
        <v>171</v>
      </c>
      <c r="C518" s="48" t="s">
        <v>140</v>
      </c>
      <c r="D518" s="48" t="s">
        <v>295</v>
      </c>
      <c r="E518" s="48" t="s">
        <v>279</v>
      </c>
      <c r="F518" s="76">
        <v>1793.4</v>
      </c>
      <c r="G518" s="76">
        <f t="shared" si="34"/>
        <v>0</v>
      </c>
      <c r="H518" s="76">
        <f t="shared" si="34"/>
        <v>0</v>
      </c>
      <c r="I518" s="76">
        <f t="shared" si="34"/>
        <v>0</v>
      </c>
      <c r="J518" s="76">
        <f t="shared" si="34"/>
        <v>1793.4</v>
      </c>
    </row>
    <row r="519" spans="1:10" s="21" customFormat="1" ht="12.75" customHeight="1">
      <c r="A519" s="9" t="s">
        <v>25</v>
      </c>
      <c r="B519" s="47" t="s">
        <v>171</v>
      </c>
      <c r="C519" s="47" t="s">
        <v>140</v>
      </c>
      <c r="D519" s="47" t="s">
        <v>295</v>
      </c>
      <c r="E519" s="47" t="s">
        <v>280</v>
      </c>
      <c r="F519" s="70">
        <v>1793.4</v>
      </c>
      <c r="G519" s="70">
        <v>0</v>
      </c>
      <c r="H519" s="70">
        <v>0</v>
      </c>
      <c r="I519" s="70">
        <v>0</v>
      </c>
      <c r="J519" s="70">
        <f>F519+G519+H519+I519</f>
        <v>1793.4</v>
      </c>
    </row>
    <row r="520" spans="1:10" s="20" customFormat="1" ht="33.75" customHeight="1">
      <c r="A520" s="6" t="s">
        <v>195</v>
      </c>
      <c r="B520" s="46" t="s">
        <v>171</v>
      </c>
      <c r="C520" s="46" t="s">
        <v>190</v>
      </c>
      <c r="D520" s="46"/>
      <c r="E520" s="46"/>
      <c r="F520" s="75">
        <v>32822.2</v>
      </c>
      <c r="G520" s="75">
        <f>G521+G529</f>
        <v>0</v>
      </c>
      <c r="H520" s="75">
        <f>H521+H529</f>
        <v>0</v>
      </c>
      <c r="I520" s="75">
        <f>I521+I529</f>
        <v>0</v>
      </c>
      <c r="J520" s="75">
        <f>J521+J529</f>
        <v>32822.2</v>
      </c>
    </row>
    <row r="521" spans="1:10" s="20" customFormat="1" ht="31.5">
      <c r="A521" s="6" t="s">
        <v>196</v>
      </c>
      <c r="B521" s="46" t="s">
        <v>171</v>
      </c>
      <c r="C521" s="46" t="s">
        <v>191</v>
      </c>
      <c r="D521" s="46"/>
      <c r="E521" s="46" t="s">
        <v>242</v>
      </c>
      <c r="F521" s="75">
        <v>23990</v>
      </c>
      <c r="G521" s="75">
        <f>G522+G525</f>
        <v>0</v>
      </c>
      <c r="H521" s="75">
        <f>H522+H525</f>
        <v>0</v>
      </c>
      <c r="I521" s="75">
        <f>I522+I525</f>
        <v>0</v>
      </c>
      <c r="J521" s="75">
        <f>J522+J525</f>
        <v>23990</v>
      </c>
    </row>
    <row r="522" spans="1:10" s="20" customFormat="1" ht="33.75">
      <c r="A522" s="8" t="s">
        <v>296</v>
      </c>
      <c r="B522" s="48" t="s">
        <v>171</v>
      </c>
      <c r="C522" s="48" t="s">
        <v>191</v>
      </c>
      <c r="D522" s="48" t="s">
        <v>161</v>
      </c>
      <c r="E522" s="48" t="s">
        <v>279</v>
      </c>
      <c r="F522" s="76">
        <v>19687.6</v>
      </c>
      <c r="G522" s="76">
        <f aca="true" t="shared" si="35" ref="G522:J523">G523</f>
        <v>0</v>
      </c>
      <c r="H522" s="76">
        <f t="shared" si="35"/>
        <v>0</v>
      </c>
      <c r="I522" s="76">
        <f t="shared" si="35"/>
        <v>0</v>
      </c>
      <c r="J522" s="76">
        <f t="shared" si="35"/>
        <v>19687.6</v>
      </c>
    </row>
    <row r="523" spans="1:10" s="20" customFormat="1" ht="33.75">
      <c r="A523" s="8" t="s">
        <v>771</v>
      </c>
      <c r="B523" s="48" t="s">
        <v>171</v>
      </c>
      <c r="C523" s="48" t="s">
        <v>191</v>
      </c>
      <c r="D523" s="48" t="s">
        <v>772</v>
      </c>
      <c r="E523" s="48" t="s">
        <v>279</v>
      </c>
      <c r="F523" s="76">
        <v>19687.6</v>
      </c>
      <c r="G523" s="76">
        <f t="shared" si="35"/>
        <v>0</v>
      </c>
      <c r="H523" s="76">
        <f t="shared" si="35"/>
        <v>0</v>
      </c>
      <c r="I523" s="76">
        <f t="shared" si="35"/>
        <v>0</v>
      </c>
      <c r="J523" s="76">
        <f t="shared" si="35"/>
        <v>19687.6</v>
      </c>
    </row>
    <row r="524" spans="1:10" s="20" customFormat="1" ht="12.75">
      <c r="A524" s="9" t="s">
        <v>25</v>
      </c>
      <c r="B524" s="47" t="s">
        <v>171</v>
      </c>
      <c r="C524" s="47" t="s">
        <v>191</v>
      </c>
      <c r="D524" s="47" t="s">
        <v>772</v>
      </c>
      <c r="E524" s="47" t="s">
        <v>280</v>
      </c>
      <c r="F524" s="70">
        <v>19687.6</v>
      </c>
      <c r="G524" s="70">
        <v>0</v>
      </c>
      <c r="H524" s="70">
        <v>0</v>
      </c>
      <c r="I524" s="70">
        <v>0</v>
      </c>
      <c r="J524" s="70">
        <f>F524+G524+H524+I524</f>
        <v>19687.6</v>
      </c>
    </row>
    <row r="525" spans="1:10" s="20" customFormat="1" ht="12.75">
      <c r="A525" s="8" t="s">
        <v>147</v>
      </c>
      <c r="B525" s="48" t="s">
        <v>171</v>
      </c>
      <c r="C525" s="48" t="s">
        <v>191</v>
      </c>
      <c r="D525" s="48" t="s">
        <v>95</v>
      </c>
      <c r="E525" s="48" t="s">
        <v>279</v>
      </c>
      <c r="F525" s="76">
        <v>4302.4</v>
      </c>
      <c r="G525" s="76">
        <f aca="true" t="shared" si="36" ref="G525:J527">G526</f>
        <v>0</v>
      </c>
      <c r="H525" s="76">
        <f t="shared" si="36"/>
        <v>0</v>
      </c>
      <c r="I525" s="76">
        <f t="shared" si="36"/>
        <v>0</v>
      </c>
      <c r="J525" s="76">
        <f t="shared" si="36"/>
        <v>4302.4</v>
      </c>
    </row>
    <row r="526" spans="1:10" s="20" customFormat="1" ht="12.75">
      <c r="A526" s="8" t="s">
        <v>157</v>
      </c>
      <c r="B526" s="48" t="s">
        <v>171</v>
      </c>
      <c r="C526" s="48" t="s">
        <v>191</v>
      </c>
      <c r="D526" s="48" t="s">
        <v>158</v>
      </c>
      <c r="E526" s="48" t="s">
        <v>279</v>
      </c>
      <c r="F526" s="76">
        <v>4302.4</v>
      </c>
      <c r="G526" s="76">
        <f t="shared" si="36"/>
        <v>0</v>
      </c>
      <c r="H526" s="76">
        <f t="shared" si="36"/>
        <v>0</v>
      </c>
      <c r="I526" s="76">
        <f t="shared" si="36"/>
        <v>0</v>
      </c>
      <c r="J526" s="76">
        <f t="shared" si="36"/>
        <v>4302.4</v>
      </c>
    </row>
    <row r="527" spans="1:10" s="20" customFormat="1" ht="12.75">
      <c r="A527" s="8" t="s">
        <v>160</v>
      </c>
      <c r="B527" s="48" t="s">
        <v>171</v>
      </c>
      <c r="C527" s="48" t="s">
        <v>191</v>
      </c>
      <c r="D527" s="48" t="s">
        <v>159</v>
      </c>
      <c r="E527" s="48" t="s">
        <v>279</v>
      </c>
      <c r="F527" s="76">
        <v>4302.4</v>
      </c>
      <c r="G527" s="76">
        <f t="shared" si="36"/>
        <v>0</v>
      </c>
      <c r="H527" s="76">
        <f t="shared" si="36"/>
        <v>0</v>
      </c>
      <c r="I527" s="76">
        <f t="shared" si="36"/>
        <v>0</v>
      </c>
      <c r="J527" s="76">
        <f t="shared" si="36"/>
        <v>4302.4</v>
      </c>
    </row>
    <row r="528" spans="1:10" s="20" customFormat="1" ht="12.75">
      <c r="A528" s="9" t="s">
        <v>25</v>
      </c>
      <c r="B528" s="47" t="s">
        <v>171</v>
      </c>
      <c r="C528" s="47" t="s">
        <v>191</v>
      </c>
      <c r="D528" s="47" t="s">
        <v>159</v>
      </c>
      <c r="E528" s="47" t="s">
        <v>280</v>
      </c>
      <c r="F528" s="70">
        <v>4302.4</v>
      </c>
      <c r="G528" s="70">
        <v>0</v>
      </c>
      <c r="H528" s="70">
        <v>0</v>
      </c>
      <c r="I528" s="70">
        <v>0</v>
      </c>
      <c r="J528" s="70">
        <f>F528+G528+H528+I528</f>
        <v>4302.4</v>
      </c>
    </row>
    <row r="529" spans="1:10" s="29" customFormat="1" ht="21">
      <c r="A529" s="6" t="s">
        <v>572</v>
      </c>
      <c r="B529" s="46" t="s">
        <v>171</v>
      </c>
      <c r="C529" s="46" t="s">
        <v>571</v>
      </c>
      <c r="D529" s="46"/>
      <c r="E529" s="46"/>
      <c r="F529" s="75">
        <v>8832.2</v>
      </c>
      <c r="G529" s="75">
        <f>G530</f>
        <v>0</v>
      </c>
      <c r="H529" s="75">
        <f>H530</f>
        <v>0</v>
      </c>
      <c r="I529" s="75">
        <f>I530</f>
        <v>0</v>
      </c>
      <c r="J529" s="75">
        <f>J530</f>
        <v>8832.2</v>
      </c>
    </row>
    <row r="530" spans="1:10" s="20" customFormat="1" ht="12.75">
      <c r="A530" s="8" t="s">
        <v>147</v>
      </c>
      <c r="B530" s="48" t="s">
        <v>171</v>
      </c>
      <c r="C530" s="48" t="s">
        <v>571</v>
      </c>
      <c r="D530" s="48" t="s">
        <v>95</v>
      </c>
      <c r="E530" s="48" t="s">
        <v>279</v>
      </c>
      <c r="F530" s="76">
        <v>8832.2</v>
      </c>
      <c r="G530" s="76">
        <f aca="true" t="shared" si="37" ref="G530:J531">G531</f>
        <v>0</v>
      </c>
      <c r="H530" s="76">
        <f t="shared" si="37"/>
        <v>0</v>
      </c>
      <c r="I530" s="76">
        <f t="shared" si="37"/>
        <v>0</v>
      </c>
      <c r="J530" s="76">
        <f t="shared" si="37"/>
        <v>8832.2</v>
      </c>
    </row>
    <row r="531" spans="1:10" s="22" customFormat="1" ht="66" customHeight="1">
      <c r="A531" s="35" t="s">
        <v>568</v>
      </c>
      <c r="B531" s="48" t="s">
        <v>171</v>
      </c>
      <c r="C531" s="48" t="s">
        <v>571</v>
      </c>
      <c r="D531" s="48" t="s">
        <v>569</v>
      </c>
      <c r="E531" s="48" t="s">
        <v>279</v>
      </c>
      <c r="F531" s="76">
        <v>8832.2</v>
      </c>
      <c r="G531" s="76">
        <f t="shared" si="37"/>
        <v>0</v>
      </c>
      <c r="H531" s="76">
        <f t="shared" si="37"/>
        <v>0</v>
      </c>
      <c r="I531" s="76">
        <f t="shared" si="37"/>
        <v>0</v>
      </c>
      <c r="J531" s="76">
        <f t="shared" si="37"/>
        <v>8832.2</v>
      </c>
    </row>
    <row r="532" spans="1:10" s="20" customFormat="1" ht="12.75">
      <c r="A532" s="9" t="s">
        <v>25</v>
      </c>
      <c r="B532" s="47" t="s">
        <v>171</v>
      </c>
      <c r="C532" s="47" t="s">
        <v>571</v>
      </c>
      <c r="D532" s="47" t="s">
        <v>569</v>
      </c>
      <c r="E532" s="47" t="s">
        <v>280</v>
      </c>
      <c r="F532" s="70">
        <v>8832.2</v>
      </c>
      <c r="G532" s="70">
        <v>0</v>
      </c>
      <c r="H532" s="70">
        <v>0</v>
      </c>
      <c r="I532" s="70">
        <v>0</v>
      </c>
      <c r="J532" s="70">
        <f>F532+G532+H532+I532</f>
        <v>8832.2</v>
      </c>
    </row>
    <row r="533" spans="1:10" ht="28.5" customHeight="1">
      <c r="A533" s="5" t="s">
        <v>390</v>
      </c>
      <c r="B533" s="83" t="s">
        <v>309</v>
      </c>
      <c r="C533" s="84" t="s">
        <v>242</v>
      </c>
      <c r="D533" s="84"/>
      <c r="E533" s="84" t="s">
        <v>242</v>
      </c>
      <c r="F533" s="78">
        <v>1391.596</v>
      </c>
      <c r="G533" s="78">
        <f aca="true" t="shared" si="38" ref="G533:J537">G534</f>
        <v>0</v>
      </c>
      <c r="H533" s="78">
        <f t="shared" si="38"/>
        <v>0</v>
      </c>
      <c r="I533" s="78">
        <f t="shared" si="38"/>
        <v>0</v>
      </c>
      <c r="J533" s="78">
        <f t="shared" si="38"/>
        <v>1391.596</v>
      </c>
    </row>
    <row r="534" spans="1:10" ht="34.5" customHeight="1">
      <c r="A534" s="6" t="s">
        <v>70</v>
      </c>
      <c r="B534" s="85" t="s">
        <v>309</v>
      </c>
      <c r="C534" s="46" t="s">
        <v>71</v>
      </c>
      <c r="D534" s="46"/>
      <c r="E534" s="46" t="s">
        <v>242</v>
      </c>
      <c r="F534" s="75">
        <v>1391.596</v>
      </c>
      <c r="G534" s="75">
        <f t="shared" si="38"/>
        <v>0</v>
      </c>
      <c r="H534" s="75">
        <f t="shared" si="38"/>
        <v>0</v>
      </c>
      <c r="I534" s="75">
        <f t="shared" si="38"/>
        <v>0</v>
      </c>
      <c r="J534" s="75">
        <f t="shared" si="38"/>
        <v>1391.596</v>
      </c>
    </row>
    <row r="535" spans="1:10" ht="12" customHeight="1">
      <c r="A535" s="8" t="s">
        <v>147</v>
      </c>
      <c r="B535" s="86" t="s">
        <v>309</v>
      </c>
      <c r="C535" s="48" t="s">
        <v>71</v>
      </c>
      <c r="D535" s="48" t="s">
        <v>95</v>
      </c>
      <c r="E535" s="46"/>
      <c r="F535" s="76">
        <v>1391.596</v>
      </c>
      <c r="G535" s="76">
        <f t="shared" si="38"/>
        <v>0</v>
      </c>
      <c r="H535" s="76">
        <f t="shared" si="38"/>
        <v>0</v>
      </c>
      <c r="I535" s="76">
        <f t="shared" si="38"/>
        <v>0</v>
      </c>
      <c r="J535" s="76">
        <f t="shared" si="38"/>
        <v>1391.596</v>
      </c>
    </row>
    <row r="536" spans="1:10" ht="12.75" customHeight="1">
      <c r="A536" s="8" t="s">
        <v>94</v>
      </c>
      <c r="B536" s="86" t="s">
        <v>309</v>
      </c>
      <c r="C536" s="48" t="s">
        <v>71</v>
      </c>
      <c r="D536" s="48" t="s">
        <v>96</v>
      </c>
      <c r="E536" s="46"/>
      <c r="F536" s="76">
        <v>1391.596</v>
      </c>
      <c r="G536" s="76">
        <f t="shared" si="38"/>
        <v>0</v>
      </c>
      <c r="H536" s="76">
        <f t="shared" si="38"/>
        <v>0</v>
      </c>
      <c r="I536" s="76">
        <f t="shared" si="38"/>
        <v>0</v>
      </c>
      <c r="J536" s="76">
        <f t="shared" si="38"/>
        <v>1391.596</v>
      </c>
    </row>
    <row r="537" spans="1:10" ht="12" customHeight="1">
      <c r="A537" s="10" t="s">
        <v>278</v>
      </c>
      <c r="B537" s="86" t="s">
        <v>309</v>
      </c>
      <c r="C537" s="48" t="s">
        <v>71</v>
      </c>
      <c r="D537" s="48" t="s">
        <v>97</v>
      </c>
      <c r="E537" s="48" t="s">
        <v>279</v>
      </c>
      <c r="F537" s="76">
        <v>1391.596</v>
      </c>
      <c r="G537" s="76">
        <f t="shared" si="38"/>
        <v>0</v>
      </c>
      <c r="H537" s="76">
        <f t="shared" si="38"/>
        <v>0</v>
      </c>
      <c r="I537" s="76">
        <f t="shared" si="38"/>
        <v>0</v>
      </c>
      <c r="J537" s="76">
        <f t="shared" si="38"/>
        <v>1391.596</v>
      </c>
    </row>
    <row r="538" spans="1:10" ht="21.75" customHeight="1">
      <c r="A538" s="10" t="s">
        <v>100</v>
      </c>
      <c r="B538" s="86" t="s">
        <v>309</v>
      </c>
      <c r="C538" s="48" t="s">
        <v>71</v>
      </c>
      <c r="D538" s="48" t="s">
        <v>98</v>
      </c>
      <c r="E538" s="48" t="s">
        <v>279</v>
      </c>
      <c r="F538" s="76">
        <v>1391.596</v>
      </c>
      <c r="G538" s="76">
        <f>G539+G540</f>
        <v>0</v>
      </c>
      <c r="H538" s="76">
        <f>H539+H540</f>
        <v>0</v>
      </c>
      <c r="I538" s="76">
        <f>I539+I540</f>
        <v>0</v>
      </c>
      <c r="J538" s="76">
        <f>J539+J540</f>
        <v>1391.596</v>
      </c>
    </row>
    <row r="539" spans="1:10" ht="45" customHeight="1">
      <c r="A539" s="11" t="s">
        <v>28</v>
      </c>
      <c r="B539" s="87" t="s">
        <v>309</v>
      </c>
      <c r="C539" s="47" t="s">
        <v>71</v>
      </c>
      <c r="D539" s="48" t="s">
        <v>98</v>
      </c>
      <c r="E539" s="47" t="s">
        <v>26</v>
      </c>
      <c r="F539" s="70">
        <v>1285.276</v>
      </c>
      <c r="G539" s="70">
        <v>0</v>
      </c>
      <c r="H539" s="70">
        <v>0</v>
      </c>
      <c r="I539" s="70">
        <v>0</v>
      </c>
      <c r="J539" s="70">
        <f>F539+G539+H539+I539</f>
        <v>1285.276</v>
      </c>
    </row>
    <row r="540" spans="1:10" ht="21.75" customHeight="1">
      <c r="A540" s="11" t="s">
        <v>27</v>
      </c>
      <c r="B540" s="87" t="s">
        <v>309</v>
      </c>
      <c r="C540" s="47" t="s">
        <v>71</v>
      </c>
      <c r="D540" s="48" t="s">
        <v>98</v>
      </c>
      <c r="E540" s="47" t="s">
        <v>30</v>
      </c>
      <c r="F540" s="70">
        <v>106.32</v>
      </c>
      <c r="G540" s="70">
        <v>0</v>
      </c>
      <c r="H540" s="70">
        <v>0</v>
      </c>
      <c r="I540" s="70">
        <v>0</v>
      </c>
      <c r="J540" s="70">
        <f>F540+G540+H540+I540</f>
        <v>106.32</v>
      </c>
    </row>
    <row r="541" spans="1:10" ht="41.25" customHeight="1">
      <c r="A541" s="5" t="s">
        <v>394</v>
      </c>
      <c r="B541" s="83" t="s">
        <v>164</v>
      </c>
      <c r="C541" s="84" t="s">
        <v>242</v>
      </c>
      <c r="D541" s="84"/>
      <c r="E541" s="84" t="s">
        <v>242</v>
      </c>
      <c r="F541" s="74">
        <v>306605.04399999994</v>
      </c>
      <c r="G541" s="74">
        <f>G545+G551+G603+G623+G542</f>
        <v>81.878</v>
      </c>
      <c r="H541" s="74">
        <f>H545+H551+H603+H623+H542</f>
        <v>0</v>
      </c>
      <c r="I541" s="74">
        <f>I545+I551+I603+I623+I542</f>
        <v>10.65</v>
      </c>
      <c r="J541" s="74">
        <f>J545+J551+J603+J623+J542</f>
        <v>306697.572</v>
      </c>
    </row>
    <row r="542" spans="1:10" ht="13.5" customHeight="1">
      <c r="A542" s="6" t="s">
        <v>348</v>
      </c>
      <c r="B542" s="46" t="s">
        <v>164</v>
      </c>
      <c r="C542" s="46" t="s">
        <v>194</v>
      </c>
      <c r="D542" s="47"/>
      <c r="E542" s="3"/>
      <c r="F542" s="75">
        <v>1590.5</v>
      </c>
      <c r="G542" s="75">
        <f aca="true" t="shared" si="39" ref="G542:J543">G543</f>
        <v>0</v>
      </c>
      <c r="H542" s="75">
        <f t="shared" si="39"/>
        <v>0</v>
      </c>
      <c r="I542" s="75">
        <f t="shared" si="39"/>
        <v>0</v>
      </c>
      <c r="J542" s="75">
        <f t="shared" si="39"/>
        <v>1590.5</v>
      </c>
    </row>
    <row r="543" spans="1:10" ht="23.25" customHeight="1">
      <c r="A543" s="8" t="s">
        <v>487</v>
      </c>
      <c r="B543" s="48" t="s">
        <v>164</v>
      </c>
      <c r="C543" s="48" t="s">
        <v>194</v>
      </c>
      <c r="D543" s="48" t="s">
        <v>264</v>
      </c>
      <c r="E543" s="48" t="s">
        <v>279</v>
      </c>
      <c r="F543" s="70">
        <v>1590.5</v>
      </c>
      <c r="G543" s="70">
        <f t="shared" si="39"/>
        <v>0</v>
      </c>
      <c r="H543" s="70">
        <f t="shared" si="39"/>
        <v>0</v>
      </c>
      <c r="I543" s="70">
        <f t="shared" si="39"/>
        <v>0</v>
      </c>
      <c r="J543" s="70">
        <f t="shared" si="39"/>
        <v>1590.5</v>
      </c>
    </row>
    <row r="544" spans="1:10" ht="23.25" customHeight="1">
      <c r="A544" s="9" t="s">
        <v>120</v>
      </c>
      <c r="B544" s="47" t="s">
        <v>164</v>
      </c>
      <c r="C544" s="47" t="s">
        <v>194</v>
      </c>
      <c r="D544" s="47" t="s">
        <v>264</v>
      </c>
      <c r="E544" s="47" t="s">
        <v>29</v>
      </c>
      <c r="F544" s="70">
        <v>1590.5</v>
      </c>
      <c r="G544" s="70">
        <v>0</v>
      </c>
      <c r="H544" s="70">
        <v>0</v>
      </c>
      <c r="I544" s="70">
        <v>0</v>
      </c>
      <c r="J544" s="70">
        <f>F544+G544+H544+I544</f>
        <v>1590.5</v>
      </c>
    </row>
    <row r="545" spans="1:10" ht="10.5" customHeight="1">
      <c r="A545" s="12" t="s">
        <v>166</v>
      </c>
      <c r="B545" s="85" t="s">
        <v>164</v>
      </c>
      <c r="C545" s="46" t="s">
        <v>167</v>
      </c>
      <c r="D545" s="46"/>
      <c r="E545" s="46" t="s">
        <v>242</v>
      </c>
      <c r="F545" s="75">
        <v>38431.299999999996</v>
      </c>
      <c r="G545" s="75">
        <f>G546</f>
        <v>0</v>
      </c>
      <c r="H545" s="75">
        <f>H546</f>
        <v>0</v>
      </c>
      <c r="I545" s="75">
        <f>I546</f>
        <v>0</v>
      </c>
      <c r="J545" s="75">
        <f>J546</f>
        <v>38431.299999999996</v>
      </c>
    </row>
    <row r="546" spans="1:10" s="20" customFormat="1" ht="34.5" customHeight="1">
      <c r="A546" s="8" t="s">
        <v>493</v>
      </c>
      <c r="B546" s="48" t="s">
        <v>164</v>
      </c>
      <c r="C546" s="48" t="s">
        <v>167</v>
      </c>
      <c r="D546" s="48" t="s">
        <v>20</v>
      </c>
      <c r="E546" s="48" t="s">
        <v>279</v>
      </c>
      <c r="F546" s="76">
        <v>38431.299999999996</v>
      </c>
      <c r="G546" s="76">
        <f>G549+G547</f>
        <v>0</v>
      </c>
      <c r="H546" s="76">
        <f>H549+H547</f>
        <v>0</v>
      </c>
      <c r="I546" s="76">
        <f>I549+I547</f>
        <v>0</v>
      </c>
      <c r="J546" s="76">
        <f>J549+J547</f>
        <v>38431.299999999996</v>
      </c>
    </row>
    <row r="547" spans="1:10" s="20" customFormat="1" ht="34.5" customHeight="1">
      <c r="A547" s="8" t="s">
        <v>221</v>
      </c>
      <c r="B547" s="48" t="s">
        <v>164</v>
      </c>
      <c r="C547" s="48" t="s">
        <v>167</v>
      </c>
      <c r="D547" s="48" t="s">
        <v>434</v>
      </c>
      <c r="E547" s="48" t="s">
        <v>279</v>
      </c>
      <c r="F547" s="76">
        <v>800</v>
      </c>
      <c r="G547" s="76">
        <f>G548</f>
        <v>0</v>
      </c>
      <c r="H547" s="76">
        <f>H548</f>
        <v>0</v>
      </c>
      <c r="I547" s="76">
        <f>I548</f>
        <v>0</v>
      </c>
      <c r="J547" s="76">
        <f>J548</f>
        <v>800</v>
      </c>
    </row>
    <row r="548" spans="1:10" s="20" customFormat="1" ht="34.5" customHeight="1">
      <c r="A548" s="9" t="s">
        <v>28</v>
      </c>
      <c r="B548" s="47" t="s">
        <v>164</v>
      </c>
      <c r="C548" s="47" t="s">
        <v>167</v>
      </c>
      <c r="D548" s="47" t="s">
        <v>434</v>
      </c>
      <c r="E548" s="47" t="s">
        <v>26</v>
      </c>
      <c r="F548" s="70">
        <v>800</v>
      </c>
      <c r="G548" s="70">
        <v>0</v>
      </c>
      <c r="H548" s="70">
        <v>0</v>
      </c>
      <c r="I548" s="70">
        <v>0</v>
      </c>
      <c r="J548" s="70">
        <f>F548+G548+H548+I548</f>
        <v>800</v>
      </c>
    </row>
    <row r="549" spans="1:10" s="20" customFormat="1" ht="23.25" customHeight="1">
      <c r="A549" s="8" t="s">
        <v>136</v>
      </c>
      <c r="B549" s="48" t="s">
        <v>164</v>
      </c>
      <c r="C549" s="48" t="s">
        <v>167</v>
      </c>
      <c r="D549" s="48" t="s">
        <v>416</v>
      </c>
      <c r="E549" s="48" t="s">
        <v>279</v>
      </c>
      <c r="F549" s="76">
        <v>37631.299999999996</v>
      </c>
      <c r="G549" s="76">
        <f>G550</f>
        <v>0</v>
      </c>
      <c r="H549" s="76">
        <f>H550</f>
        <v>0</v>
      </c>
      <c r="I549" s="76">
        <f>I550</f>
        <v>0</v>
      </c>
      <c r="J549" s="76">
        <f>J550</f>
        <v>37631.299999999996</v>
      </c>
    </row>
    <row r="550" spans="1:10" s="20" customFormat="1" ht="23.25" customHeight="1">
      <c r="A550" s="9" t="s">
        <v>120</v>
      </c>
      <c r="B550" s="47" t="s">
        <v>164</v>
      </c>
      <c r="C550" s="47" t="s">
        <v>167</v>
      </c>
      <c r="D550" s="47" t="s">
        <v>416</v>
      </c>
      <c r="E550" s="47" t="s">
        <v>29</v>
      </c>
      <c r="F550" s="70">
        <v>37631.299999999996</v>
      </c>
      <c r="G550" s="70">
        <v>0</v>
      </c>
      <c r="H550" s="70">
        <v>0</v>
      </c>
      <c r="I550" s="70">
        <v>0</v>
      </c>
      <c r="J550" s="70">
        <f>F550+G550+H550+I550</f>
        <v>37631.299999999996</v>
      </c>
    </row>
    <row r="551" spans="1:10" s="20" customFormat="1" ht="12" customHeight="1">
      <c r="A551" s="6" t="s">
        <v>66</v>
      </c>
      <c r="B551" s="46" t="s">
        <v>164</v>
      </c>
      <c r="C551" s="46" t="s">
        <v>67</v>
      </c>
      <c r="D551" s="46"/>
      <c r="E551" s="46" t="s">
        <v>242</v>
      </c>
      <c r="F551" s="75">
        <v>123861.41699999999</v>
      </c>
      <c r="G551" s="75">
        <f>G552+G599</f>
        <v>81.878</v>
      </c>
      <c r="H551" s="75">
        <f>H552+H599</f>
        <v>0</v>
      </c>
      <c r="I551" s="75">
        <f>I552+I599</f>
        <v>-1.6</v>
      </c>
      <c r="J551" s="75">
        <f>J552+J599</f>
        <v>123941.69499999998</v>
      </c>
    </row>
    <row r="552" spans="1:10" s="22" customFormat="1" ht="33.75">
      <c r="A552" s="8" t="s">
        <v>493</v>
      </c>
      <c r="B552" s="48" t="s">
        <v>164</v>
      </c>
      <c r="C552" s="48" t="s">
        <v>67</v>
      </c>
      <c r="D552" s="48" t="s">
        <v>20</v>
      </c>
      <c r="E552" s="48" t="s">
        <v>279</v>
      </c>
      <c r="F552" s="76">
        <v>120456.15599999999</v>
      </c>
      <c r="G552" s="76">
        <f>G553+G556+G559+G562+G565+G568+G571+G576+G579+G582+G585+G588+G591+G594+G596+G574</f>
        <v>0</v>
      </c>
      <c r="H552" s="76">
        <f>H553+H556+H559+H562+H565+H568+H571+H576+H579+H582+H585+H588+H591+H594+H596+H574</f>
        <v>0</v>
      </c>
      <c r="I552" s="76">
        <f>I553+I556+I559+I562+I565+I568+I571+I576+I579+I582+I585+I588+I591+I594+I596+I574</f>
        <v>-1.6</v>
      </c>
      <c r="J552" s="76">
        <f>J553+J556+J559+J562+J565+J568+J571+J576+J579+J582+J585+J588+J591+J594+J596+J574</f>
        <v>120454.55599999998</v>
      </c>
    </row>
    <row r="553" spans="1:10" s="22" customFormat="1" ht="33.75">
      <c r="A553" s="8" t="s">
        <v>34</v>
      </c>
      <c r="B553" s="48" t="s">
        <v>164</v>
      </c>
      <c r="C553" s="48" t="s">
        <v>67</v>
      </c>
      <c r="D553" s="48" t="s">
        <v>419</v>
      </c>
      <c r="E553" s="48" t="s">
        <v>279</v>
      </c>
      <c r="F553" s="76">
        <v>14393.9</v>
      </c>
      <c r="G553" s="76">
        <f>G555+G554</f>
        <v>0</v>
      </c>
      <c r="H553" s="76">
        <f>H555+H554</f>
        <v>0</v>
      </c>
      <c r="I553" s="76">
        <f>I555+I554</f>
        <v>0</v>
      </c>
      <c r="J553" s="76">
        <f>J555+J554</f>
        <v>14393.9</v>
      </c>
    </row>
    <row r="554" spans="1:10" s="22" customFormat="1" ht="24.75" customHeight="1">
      <c r="A554" s="11" t="s">
        <v>27</v>
      </c>
      <c r="B554" s="47" t="s">
        <v>164</v>
      </c>
      <c r="C554" s="47" t="s">
        <v>67</v>
      </c>
      <c r="D554" s="47" t="s">
        <v>419</v>
      </c>
      <c r="E554" s="47" t="s">
        <v>30</v>
      </c>
      <c r="F554" s="70">
        <v>260</v>
      </c>
      <c r="G554" s="70">
        <v>0</v>
      </c>
      <c r="H554" s="70">
        <v>0</v>
      </c>
      <c r="I554" s="70">
        <v>0</v>
      </c>
      <c r="J554" s="70">
        <f>F554+G554+H554+I554</f>
        <v>260</v>
      </c>
    </row>
    <row r="555" spans="1:10" s="22" customFormat="1" ht="12.75">
      <c r="A555" s="9" t="s">
        <v>24</v>
      </c>
      <c r="B555" s="47" t="s">
        <v>164</v>
      </c>
      <c r="C555" s="47" t="s">
        <v>67</v>
      </c>
      <c r="D555" s="47" t="s">
        <v>419</v>
      </c>
      <c r="E555" s="47" t="s">
        <v>23</v>
      </c>
      <c r="F555" s="70">
        <v>14133.9</v>
      </c>
      <c r="G555" s="70">
        <v>0</v>
      </c>
      <c r="H555" s="70">
        <v>0</v>
      </c>
      <c r="I555" s="70">
        <v>0</v>
      </c>
      <c r="J555" s="70">
        <f>F555+G555+H555+I555</f>
        <v>14133.9</v>
      </c>
    </row>
    <row r="556" spans="1:10" s="22" customFormat="1" ht="45.75" customHeight="1">
      <c r="A556" s="8" t="s">
        <v>47</v>
      </c>
      <c r="B556" s="48" t="s">
        <v>164</v>
      </c>
      <c r="C556" s="48" t="s">
        <v>67</v>
      </c>
      <c r="D556" s="48" t="s">
        <v>420</v>
      </c>
      <c r="E556" s="48" t="s">
        <v>279</v>
      </c>
      <c r="F556" s="76">
        <v>754.3</v>
      </c>
      <c r="G556" s="76">
        <f>G558+G557</f>
        <v>0</v>
      </c>
      <c r="H556" s="76">
        <f>H558+H557</f>
        <v>0</v>
      </c>
      <c r="I556" s="76">
        <f>I558+I557</f>
        <v>0</v>
      </c>
      <c r="J556" s="76">
        <f>J558+J557</f>
        <v>754.3</v>
      </c>
    </row>
    <row r="557" spans="1:10" s="21" customFormat="1" ht="24.75" customHeight="1">
      <c r="A557" s="11" t="s">
        <v>27</v>
      </c>
      <c r="B557" s="47" t="s">
        <v>164</v>
      </c>
      <c r="C557" s="47" t="s">
        <v>67</v>
      </c>
      <c r="D557" s="47" t="s">
        <v>420</v>
      </c>
      <c r="E557" s="47" t="s">
        <v>30</v>
      </c>
      <c r="F557" s="70">
        <v>14</v>
      </c>
      <c r="G557" s="70">
        <v>0</v>
      </c>
      <c r="H557" s="70">
        <v>0</v>
      </c>
      <c r="I557" s="70">
        <v>0</v>
      </c>
      <c r="J557" s="70">
        <f>F557+G557+H557+I557</f>
        <v>14</v>
      </c>
    </row>
    <row r="558" spans="1:10" s="22" customFormat="1" ht="12.75">
      <c r="A558" s="9" t="s">
        <v>24</v>
      </c>
      <c r="B558" s="47" t="s">
        <v>164</v>
      </c>
      <c r="C558" s="47" t="s">
        <v>67</v>
      </c>
      <c r="D558" s="47" t="s">
        <v>420</v>
      </c>
      <c r="E558" s="47" t="s">
        <v>23</v>
      </c>
      <c r="F558" s="70">
        <v>740.3</v>
      </c>
      <c r="G558" s="70">
        <v>0</v>
      </c>
      <c r="H558" s="70">
        <v>0</v>
      </c>
      <c r="I558" s="70">
        <v>0</v>
      </c>
      <c r="J558" s="70">
        <f>F558+G558+H558+I558</f>
        <v>740.3</v>
      </c>
    </row>
    <row r="559" spans="1:10" s="22" customFormat="1" ht="33.75">
      <c r="A559" s="8" t="s">
        <v>131</v>
      </c>
      <c r="B559" s="48" t="s">
        <v>164</v>
      </c>
      <c r="C559" s="48" t="s">
        <v>67</v>
      </c>
      <c r="D559" s="48" t="s">
        <v>421</v>
      </c>
      <c r="E559" s="48" t="s">
        <v>279</v>
      </c>
      <c r="F559" s="76">
        <v>7680</v>
      </c>
      <c r="G559" s="76">
        <f>G561+G560</f>
        <v>0</v>
      </c>
      <c r="H559" s="76">
        <f>H561+H560</f>
        <v>0</v>
      </c>
      <c r="I559" s="76">
        <f>I561+I560</f>
        <v>0</v>
      </c>
      <c r="J559" s="76">
        <f>J561+J560</f>
        <v>7680</v>
      </c>
    </row>
    <row r="560" spans="1:10" s="22" customFormat="1" ht="27" customHeight="1">
      <c r="A560" s="11" t="s">
        <v>573</v>
      </c>
      <c r="B560" s="47" t="s">
        <v>164</v>
      </c>
      <c r="C560" s="47" t="s">
        <v>67</v>
      </c>
      <c r="D560" s="47" t="s">
        <v>421</v>
      </c>
      <c r="E560" s="47" t="s">
        <v>30</v>
      </c>
      <c r="F560" s="70">
        <v>170</v>
      </c>
      <c r="G560" s="70">
        <v>0</v>
      </c>
      <c r="H560" s="70">
        <v>0</v>
      </c>
      <c r="I560" s="70">
        <v>0</v>
      </c>
      <c r="J560" s="70">
        <f>F560+G560+H560+I560</f>
        <v>170</v>
      </c>
    </row>
    <row r="561" spans="1:10" s="22" customFormat="1" ht="12.75">
      <c r="A561" s="9" t="s">
        <v>24</v>
      </c>
      <c r="B561" s="47" t="s">
        <v>164</v>
      </c>
      <c r="C561" s="47" t="s">
        <v>67</v>
      </c>
      <c r="D561" s="47" t="s">
        <v>421</v>
      </c>
      <c r="E561" s="47" t="s">
        <v>23</v>
      </c>
      <c r="F561" s="70">
        <v>7510</v>
      </c>
      <c r="G561" s="70">
        <v>0</v>
      </c>
      <c r="H561" s="70">
        <v>0</v>
      </c>
      <c r="I561" s="70">
        <v>0</v>
      </c>
      <c r="J561" s="70">
        <f>F561+G561+H561+I561</f>
        <v>7510</v>
      </c>
    </row>
    <row r="562" spans="1:10" s="22" customFormat="1" ht="57.75" customHeight="1">
      <c r="A562" s="8" t="s">
        <v>422</v>
      </c>
      <c r="B562" s="48" t="s">
        <v>164</v>
      </c>
      <c r="C562" s="48" t="s">
        <v>67</v>
      </c>
      <c r="D562" s="48" t="s">
        <v>423</v>
      </c>
      <c r="E562" s="48" t="s">
        <v>279</v>
      </c>
      <c r="F562" s="76">
        <v>94.8</v>
      </c>
      <c r="G562" s="76">
        <f>G564+G563</f>
        <v>0</v>
      </c>
      <c r="H562" s="76">
        <f>H564+H563</f>
        <v>0</v>
      </c>
      <c r="I562" s="76">
        <f>I564+I563</f>
        <v>0</v>
      </c>
      <c r="J562" s="76">
        <f>J564+J563</f>
        <v>94.8</v>
      </c>
    </row>
    <row r="563" spans="1:10" s="22" customFormat="1" ht="22.5" customHeight="1">
      <c r="A563" s="11" t="s">
        <v>573</v>
      </c>
      <c r="B563" s="47" t="s">
        <v>164</v>
      </c>
      <c r="C563" s="47" t="s">
        <v>67</v>
      </c>
      <c r="D563" s="47" t="s">
        <v>423</v>
      </c>
      <c r="E563" s="47" t="s">
        <v>30</v>
      </c>
      <c r="F563" s="70">
        <v>2</v>
      </c>
      <c r="G563" s="70">
        <v>0</v>
      </c>
      <c r="H563" s="70">
        <v>0</v>
      </c>
      <c r="I563" s="70">
        <v>0</v>
      </c>
      <c r="J563" s="70">
        <f>F563+G563+H563+I563</f>
        <v>2</v>
      </c>
    </row>
    <row r="564" spans="1:10" s="22" customFormat="1" ht="12.75">
      <c r="A564" s="9" t="s">
        <v>24</v>
      </c>
      <c r="B564" s="47" t="s">
        <v>164</v>
      </c>
      <c r="C564" s="47" t="s">
        <v>67</v>
      </c>
      <c r="D564" s="47" t="s">
        <v>423</v>
      </c>
      <c r="E564" s="47" t="s">
        <v>23</v>
      </c>
      <c r="F564" s="70">
        <v>92.8</v>
      </c>
      <c r="G564" s="70">
        <v>0</v>
      </c>
      <c r="H564" s="70">
        <v>0</v>
      </c>
      <c r="I564" s="70">
        <v>0</v>
      </c>
      <c r="J564" s="70">
        <f>F564+G564+H564+I564</f>
        <v>92.8</v>
      </c>
    </row>
    <row r="565" spans="1:10" s="22" customFormat="1" ht="45">
      <c r="A565" s="8" t="s">
        <v>425</v>
      </c>
      <c r="B565" s="48" t="s">
        <v>164</v>
      </c>
      <c r="C565" s="48" t="s">
        <v>67</v>
      </c>
      <c r="D565" s="48" t="s">
        <v>426</v>
      </c>
      <c r="E565" s="48" t="s">
        <v>279</v>
      </c>
      <c r="F565" s="76">
        <v>15.7</v>
      </c>
      <c r="G565" s="76">
        <f>G567+G566</f>
        <v>0</v>
      </c>
      <c r="H565" s="76">
        <f>H567+H566</f>
        <v>0</v>
      </c>
      <c r="I565" s="76">
        <f>I567+I566</f>
        <v>0</v>
      </c>
      <c r="J565" s="76">
        <f>J567+J566</f>
        <v>15.7</v>
      </c>
    </row>
    <row r="566" spans="1:10" s="22" customFormat="1" ht="22.5">
      <c r="A566" s="11" t="s">
        <v>573</v>
      </c>
      <c r="B566" s="47" t="s">
        <v>164</v>
      </c>
      <c r="C566" s="47" t="s">
        <v>67</v>
      </c>
      <c r="D566" s="47" t="s">
        <v>426</v>
      </c>
      <c r="E566" s="47" t="s">
        <v>30</v>
      </c>
      <c r="F566" s="70">
        <v>0.23</v>
      </c>
      <c r="G566" s="70">
        <v>0</v>
      </c>
      <c r="H566" s="70">
        <v>0</v>
      </c>
      <c r="I566" s="70">
        <v>0</v>
      </c>
      <c r="J566" s="70">
        <f>F566+G566+H566+I566</f>
        <v>0.23</v>
      </c>
    </row>
    <row r="567" spans="1:10" s="22" customFormat="1" ht="12.75">
      <c r="A567" s="9" t="s">
        <v>24</v>
      </c>
      <c r="B567" s="47" t="s">
        <v>164</v>
      </c>
      <c r="C567" s="47" t="s">
        <v>67</v>
      </c>
      <c r="D567" s="47" t="s">
        <v>426</v>
      </c>
      <c r="E567" s="47" t="s">
        <v>23</v>
      </c>
      <c r="F567" s="70">
        <v>15.469999999999999</v>
      </c>
      <c r="G567" s="70">
        <v>0</v>
      </c>
      <c r="H567" s="70">
        <v>0</v>
      </c>
      <c r="I567" s="70">
        <v>0</v>
      </c>
      <c r="J567" s="70">
        <f>F567+G567+H567+I567</f>
        <v>15.469999999999999</v>
      </c>
    </row>
    <row r="568" spans="1:10" s="22" customFormat="1" ht="56.25">
      <c r="A568" s="27" t="s">
        <v>395</v>
      </c>
      <c r="B568" s="48" t="s">
        <v>164</v>
      </c>
      <c r="C568" s="48" t="s">
        <v>67</v>
      </c>
      <c r="D568" s="48" t="s">
        <v>428</v>
      </c>
      <c r="E568" s="48" t="s">
        <v>279</v>
      </c>
      <c r="F568" s="76">
        <v>571.8</v>
      </c>
      <c r="G568" s="76">
        <f>G570+G569</f>
        <v>0</v>
      </c>
      <c r="H568" s="76">
        <f>H570+H569</f>
        <v>0</v>
      </c>
      <c r="I568" s="76">
        <f>I570+I569</f>
        <v>0</v>
      </c>
      <c r="J568" s="76">
        <f>J570+J569</f>
        <v>571.8</v>
      </c>
    </row>
    <row r="569" spans="1:10" s="22" customFormat="1" ht="22.5">
      <c r="A569" s="11" t="s">
        <v>573</v>
      </c>
      <c r="B569" s="47" t="s">
        <v>164</v>
      </c>
      <c r="C569" s="47" t="s">
        <v>67</v>
      </c>
      <c r="D569" s="47" t="s">
        <v>428</v>
      </c>
      <c r="E569" s="47" t="s">
        <v>30</v>
      </c>
      <c r="F569" s="70">
        <v>12</v>
      </c>
      <c r="G569" s="70">
        <v>0</v>
      </c>
      <c r="H569" s="70">
        <v>0</v>
      </c>
      <c r="I569" s="70">
        <v>0</v>
      </c>
      <c r="J569" s="70">
        <f>F569+G569+H569+I569</f>
        <v>12</v>
      </c>
    </row>
    <row r="570" spans="1:10" s="22" customFormat="1" ht="12.75">
      <c r="A570" s="9" t="s">
        <v>24</v>
      </c>
      <c r="B570" s="47" t="s">
        <v>164</v>
      </c>
      <c r="C570" s="47" t="s">
        <v>67</v>
      </c>
      <c r="D570" s="47" t="s">
        <v>428</v>
      </c>
      <c r="E570" s="47" t="s">
        <v>23</v>
      </c>
      <c r="F570" s="70">
        <v>559.8</v>
      </c>
      <c r="G570" s="70">
        <v>0</v>
      </c>
      <c r="H570" s="70">
        <v>0</v>
      </c>
      <c r="I570" s="70">
        <v>0</v>
      </c>
      <c r="J570" s="70">
        <f>F570+G570+H570+I570</f>
        <v>559.8</v>
      </c>
    </row>
    <row r="571" spans="1:10" s="22" customFormat="1" ht="22.5">
      <c r="A571" s="8" t="s">
        <v>137</v>
      </c>
      <c r="B571" s="48" t="s">
        <v>164</v>
      </c>
      <c r="C571" s="48" t="s">
        <v>67</v>
      </c>
      <c r="D571" s="48" t="s">
        <v>429</v>
      </c>
      <c r="E571" s="48" t="s">
        <v>279</v>
      </c>
      <c r="F571" s="76">
        <v>11695.8</v>
      </c>
      <c r="G571" s="76">
        <f>G573+G572</f>
        <v>0</v>
      </c>
      <c r="H571" s="76">
        <f>H573+H572</f>
        <v>0</v>
      </c>
      <c r="I571" s="76">
        <f>I573+I572</f>
        <v>0</v>
      </c>
      <c r="J571" s="76">
        <f>J573+J572</f>
        <v>11695.8</v>
      </c>
    </row>
    <row r="572" spans="1:10" s="22" customFormat="1" ht="22.5">
      <c r="A572" s="11" t="s">
        <v>573</v>
      </c>
      <c r="B572" s="47" t="s">
        <v>164</v>
      </c>
      <c r="C572" s="47" t="s">
        <v>67</v>
      </c>
      <c r="D572" s="47" t="s">
        <v>429</v>
      </c>
      <c r="E572" s="47" t="s">
        <v>30</v>
      </c>
      <c r="F572" s="70">
        <v>170</v>
      </c>
      <c r="G572" s="70">
        <v>0</v>
      </c>
      <c r="H572" s="70">
        <v>0</v>
      </c>
      <c r="I572" s="70">
        <v>0</v>
      </c>
      <c r="J572" s="70">
        <f>F572+G572+H572+I572</f>
        <v>170</v>
      </c>
    </row>
    <row r="573" spans="1:10" s="22" customFormat="1" ht="12.75">
      <c r="A573" s="9" t="s">
        <v>24</v>
      </c>
      <c r="B573" s="47" t="s">
        <v>164</v>
      </c>
      <c r="C573" s="47" t="s">
        <v>67</v>
      </c>
      <c r="D573" s="47" t="s">
        <v>429</v>
      </c>
      <c r="E573" s="47" t="s">
        <v>23</v>
      </c>
      <c r="F573" s="70">
        <v>11525.8</v>
      </c>
      <c r="G573" s="70">
        <v>0</v>
      </c>
      <c r="H573" s="70">
        <v>0</v>
      </c>
      <c r="I573" s="70">
        <v>0</v>
      </c>
      <c r="J573" s="70">
        <f>F573+G573+H573+I573</f>
        <v>11525.8</v>
      </c>
    </row>
    <row r="574" spans="1:10" s="22" customFormat="1" ht="45">
      <c r="A574" s="8" t="s">
        <v>689</v>
      </c>
      <c r="B574" s="48" t="s">
        <v>164</v>
      </c>
      <c r="C574" s="48" t="s">
        <v>67</v>
      </c>
      <c r="D574" s="48" t="s">
        <v>688</v>
      </c>
      <c r="E574" s="48" t="s">
        <v>279</v>
      </c>
      <c r="F574" s="76">
        <v>0</v>
      </c>
      <c r="G574" s="76">
        <f>G575</f>
        <v>0</v>
      </c>
      <c r="H574" s="76">
        <f>H575</f>
        <v>0</v>
      </c>
      <c r="I574" s="76">
        <f>I575</f>
        <v>0</v>
      </c>
      <c r="J574" s="76">
        <f>J575</f>
        <v>0</v>
      </c>
    </row>
    <row r="575" spans="1:10" s="22" customFormat="1" ht="12.75">
      <c r="A575" s="9" t="s">
        <v>24</v>
      </c>
      <c r="B575" s="47" t="s">
        <v>164</v>
      </c>
      <c r="C575" s="47" t="s">
        <v>67</v>
      </c>
      <c r="D575" s="47" t="s">
        <v>688</v>
      </c>
      <c r="E575" s="47" t="s">
        <v>23</v>
      </c>
      <c r="F575" s="70">
        <v>0</v>
      </c>
      <c r="G575" s="70">
        <v>0</v>
      </c>
      <c r="H575" s="70">
        <v>0</v>
      </c>
      <c r="I575" s="70">
        <v>0</v>
      </c>
      <c r="J575" s="70">
        <f>F575+G575+H575+I575</f>
        <v>0</v>
      </c>
    </row>
    <row r="576" spans="1:10" s="22" customFormat="1" ht="33.75">
      <c r="A576" s="8" t="s">
        <v>150</v>
      </c>
      <c r="B576" s="48" t="s">
        <v>164</v>
      </c>
      <c r="C576" s="48" t="s">
        <v>67</v>
      </c>
      <c r="D576" s="48" t="s">
        <v>430</v>
      </c>
      <c r="E576" s="48" t="s">
        <v>279</v>
      </c>
      <c r="F576" s="76">
        <v>26323.1</v>
      </c>
      <c r="G576" s="76">
        <f>G578+G577</f>
        <v>0</v>
      </c>
      <c r="H576" s="76">
        <f>H578+H577</f>
        <v>0</v>
      </c>
      <c r="I576" s="76">
        <f>I578+I577</f>
        <v>0</v>
      </c>
      <c r="J576" s="76">
        <f>J578+J577</f>
        <v>26323.1</v>
      </c>
    </row>
    <row r="577" spans="1:10" s="22" customFormat="1" ht="22.5">
      <c r="A577" s="11" t="s">
        <v>573</v>
      </c>
      <c r="B577" s="47" t="s">
        <v>164</v>
      </c>
      <c r="C577" s="47" t="s">
        <v>67</v>
      </c>
      <c r="D577" s="47" t="s">
        <v>430</v>
      </c>
      <c r="E577" s="47" t="s">
        <v>30</v>
      </c>
      <c r="F577" s="70">
        <v>420</v>
      </c>
      <c r="G577" s="70">
        <v>0</v>
      </c>
      <c r="H577" s="70">
        <v>0</v>
      </c>
      <c r="I577" s="70">
        <v>0</v>
      </c>
      <c r="J577" s="70">
        <f>F577+G577+H577+I577</f>
        <v>420</v>
      </c>
    </row>
    <row r="578" spans="1:10" s="22" customFormat="1" ht="12.75">
      <c r="A578" s="9" t="s">
        <v>24</v>
      </c>
      <c r="B578" s="47" t="s">
        <v>164</v>
      </c>
      <c r="C578" s="47" t="s">
        <v>67</v>
      </c>
      <c r="D578" s="47" t="s">
        <v>430</v>
      </c>
      <c r="E578" s="47" t="s">
        <v>23</v>
      </c>
      <c r="F578" s="70">
        <v>25903.1</v>
      </c>
      <c r="G578" s="70">
        <v>0</v>
      </c>
      <c r="H578" s="70">
        <v>0</v>
      </c>
      <c r="I578" s="70">
        <v>0</v>
      </c>
      <c r="J578" s="70">
        <f>F578+G578+H578+I578</f>
        <v>25903.1</v>
      </c>
    </row>
    <row r="579" spans="1:10" s="125" customFormat="1" ht="48" customHeight="1">
      <c r="A579" s="8" t="s">
        <v>35</v>
      </c>
      <c r="B579" s="48" t="s">
        <v>164</v>
      </c>
      <c r="C579" s="48" t="s">
        <v>67</v>
      </c>
      <c r="D579" s="48" t="s">
        <v>431</v>
      </c>
      <c r="E579" s="48" t="s">
        <v>279</v>
      </c>
      <c r="F579" s="76">
        <v>415.3</v>
      </c>
      <c r="G579" s="76">
        <f>G581+G580</f>
        <v>0</v>
      </c>
      <c r="H579" s="76">
        <f>H581+H580</f>
        <v>0</v>
      </c>
      <c r="I579" s="76">
        <f>I581+I580</f>
        <v>-1.6</v>
      </c>
      <c r="J579" s="76">
        <f>J581+J580</f>
        <v>413.7</v>
      </c>
    </row>
    <row r="580" spans="1:10" s="125" customFormat="1" ht="24" customHeight="1">
      <c r="A580" s="11" t="s">
        <v>573</v>
      </c>
      <c r="B580" s="47" t="s">
        <v>164</v>
      </c>
      <c r="C580" s="47" t="s">
        <v>67</v>
      </c>
      <c r="D580" s="47" t="s">
        <v>431</v>
      </c>
      <c r="E580" s="47" t="s">
        <v>30</v>
      </c>
      <c r="F580" s="70">
        <v>7.345000000000001</v>
      </c>
      <c r="G580" s="70">
        <v>0</v>
      </c>
      <c r="H580" s="70">
        <v>0</v>
      </c>
      <c r="I580" s="70">
        <v>0</v>
      </c>
      <c r="J580" s="70">
        <f>F580+G580+H580+I580</f>
        <v>7.345000000000001</v>
      </c>
    </row>
    <row r="581" spans="1:10" s="125" customFormat="1" ht="12.75">
      <c r="A581" s="9" t="s">
        <v>24</v>
      </c>
      <c r="B581" s="47" t="s">
        <v>164</v>
      </c>
      <c r="C581" s="47" t="s">
        <v>67</v>
      </c>
      <c r="D581" s="47" t="s">
        <v>431</v>
      </c>
      <c r="E581" s="47" t="s">
        <v>23</v>
      </c>
      <c r="F581" s="70">
        <v>407.955</v>
      </c>
      <c r="G581" s="70">
        <v>0</v>
      </c>
      <c r="H581" s="70">
        <v>0</v>
      </c>
      <c r="I581" s="70">
        <v>-1.6</v>
      </c>
      <c r="J581" s="70">
        <f>F581+G581+H581+I581</f>
        <v>406.35499999999996</v>
      </c>
    </row>
    <row r="582" spans="1:10" s="125" customFormat="1" ht="33.75">
      <c r="A582" s="8" t="s">
        <v>148</v>
      </c>
      <c r="B582" s="48" t="s">
        <v>164</v>
      </c>
      <c r="C582" s="48" t="s">
        <v>67</v>
      </c>
      <c r="D582" s="48" t="s">
        <v>432</v>
      </c>
      <c r="E582" s="48" t="s">
        <v>279</v>
      </c>
      <c r="F582" s="76">
        <v>26359.7</v>
      </c>
      <c r="G582" s="76">
        <f>G584+G583</f>
        <v>0</v>
      </c>
      <c r="H582" s="76">
        <f>H584+H583</f>
        <v>0</v>
      </c>
      <c r="I582" s="76">
        <f>I584+I583</f>
        <v>0</v>
      </c>
      <c r="J582" s="76">
        <f>J584+J583</f>
        <v>26359.7</v>
      </c>
    </row>
    <row r="583" spans="1:10" s="125" customFormat="1" ht="22.5">
      <c r="A583" s="11" t="s">
        <v>573</v>
      </c>
      <c r="B583" s="47" t="s">
        <v>164</v>
      </c>
      <c r="C583" s="47" t="s">
        <v>67</v>
      </c>
      <c r="D583" s="47" t="s">
        <v>432</v>
      </c>
      <c r="E583" s="47" t="s">
        <v>30</v>
      </c>
      <c r="F583" s="70">
        <v>335</v>
      </c>
      <c r="G583" s="70">
        <v>0</v>
      </c>
      <c r="H583" s="70">
        <v>0</v>
      </c>
      <c r="I583" s="70">
        <v>0</v>
      </c>
      <c r="J583" s="70">
        <f>F583+G583+H583+I583</f>
        <v>335</v>
      </c>
    </row>
    <row r="584" spans="1:10" s="125" customFormat="1" ht="12.75">
      <c r="A584" s="9" t="s">
        <v>24</v>
      </c>
      <c r="B584" s="47" t="s">
        <v>164</v>
      </c>
      <c r="C584" s="47" t="s">
        <v>67</v>
      </c>
      <c r="D584" s="47" t="s">
        <v>432</v>
      </c>
      <c r="E584" s="47" t="s">
        <v>23</v>
      </c>
      <c r="F584" s="70">
        <v>26024.7</v>
      </c>
      <c r="G584" s="70">
        <v>0</v>
      </c>
      <c r="H584" s="70">
        <v>0</v>
      </c>
      <c r="I584" s="70">
        <v>0</v>
      </c>
      <c r="J584" s="70">
        <f>F584+G584+H584+I584</f>
        <v>26024.7</v>
      </c>
    </row>
    <row r="585" spans="1:10" s="125" customFormat="1" ht="93" customHeight="1">
      <c r="A585" s="23" t="s">
        <v>138</v>
      </c>
      <c r="B585" s="48" t="s">
        <v>164</v>
      </c>
      <c r="C585" s="48" t="s">
        <v>67</v>
      </c>
      <c r="D585" s="48" t="s">
        <v>433</v>
      </c>
      <c r="E585" s="48" t="s">
        <v>279</v>
      </c>
      <c r="F585" s="76">
        <v>15.8</v>
      </c>
      <c r="G585" s="76">
        <f>G587+G586</f>
        <v>0</v>
      </c>
      <c r="H585" s="76">
        <f>H587+H586</f>
        <v>0</v>
      </c>
      <c r="I585" s="76">
        <f>I587+I586</f>
        <v>0</v>
      </c>
      <c r="J585" s="76">
        <f>J587+J586</f>
        <v>15.8</v>
      </c>
    </row>
    <row r="586" spans="1:10" s="125" customFormat="1" ht="27.75" customHeight="1">
      <c r="A586" s="11" t="s">
        <v>573</v>
      </c>
      <c r="B586" s="47" t="s">
        <v>164</v>
      </c>
      <c r="C586" s="47" t="s">
        <v>67</v>
      </c>
      <c r="D586" s="47" t="s">
        <v>433</v>
      </c>
      <c r="E586" s="47" t="s">
        <v>30</v>
      </c>
      <c r="F586" s="70">
        <v>0.1</v>
      </c>
      <c r="G586" s="70">
        <v>0</v>
      </c>
      <c r="H586" s="70">
        <v>0</v>
      </c>
      <c r="I586" s="70">
        <v>0</v>
      </c>
      <c r="J586" s="70">
        <f>F586+G586+H586+I586</f>
        <v>0.1</v>
      </c>
    </row>
    <row r="587" spans="1:10" s="22" customFormat="1" ht="12.75">
      <c r="A587" s="9" t="s">
        <v>24</v>
      </c>
      <c r="B587" s="47" t="s">
        <v>164</v>
      </c>
      <c r="C587" s="47" t="s">
        <v>67</v>
      </c>
      <c r="D587" s="47" t="s">
        <v>433</v>
      </c>
      <c r="E587" s="47" t="s">
        <v>23</v>
      </c>
      <c r="F587" s="70">
        <v>15.700000000000001</v>
      </c>
      <c r="G587" s="70">
        <v>0</v>
      </c>
      <c r="H587" s="70">
        <v>0</v>
      </c>
      <c r="I587" s="70">
        <v>0</v>
      </c>
      <c r="J587" s="70">
        <f>F587+G587+H587+I587</f>
        <v>15.700000000000001</v>
      </c>
    </row>
    <row r="588" spans="1:10" s="22" customFormat="1" ht="33.75">
      <c r="A588" s="8" t="s">
        <v>221</v>
      </c>
      <c r="B588" s="48" t="s">
        <v>164</v>
      </c>
      <c r="C588" s="48" t="s">
        <v>67</v>
      </c>
      <c r="D588" s="48" t="s">
        <v>434</v>
      </c>
      <c r="E588" s="48" t="s">
        <v>279</v>
      </c>
      <c r="F588" s="76">
        <v>30011.456</v>
      </c>
      <c r="G588" s="76">
        <f>G590+G589</f>
        <v>0</v>
      </c>
      <c r="H588" s="76">
        <f>H590+H589</f>
        <v>0</v>
      </c>
      <c r="I588" s="76">
        <f>I590+I589</f>
        <v>0</v>
      </c>
      <c r="J588" s="76">
        <f>J590+J589</f>
        <v>30011.456</v>
      </c>
    </row>
    <row r="589" spans="1:10" s="22" customFormat="1" ht="22.5">
      <c r="A589" s="11" t="s">
        <v>573</v>
      </c>
      <c r="B589" s="47" t="s">
        <v>164</v>
      </c>
      <c r="C589" s="47" t="s">
        <v>67</v>
      </c>
      <c r="D589" s="47" t="s">
        <v>434</v>
      </c>
      <c r="E589" s="47" t="s">
        <v>30</v>
      </c>
      <c r="F589" s="70">
        <v>250</v>
      </c>
      <c r="G589" s="70">
        <v>0</v>
      </c>
      <c r="H589" s="70">
        <v>0</v>
      </c>
      <c r="I589" s="70">
        <v>0</v>
      </c>
      <c r="J589" s="70">
        <f>F589+G589+H589+I589</f>
        <v>250</v>
      </c>
    </row>
    <row r="590" spans="1:10" s="22" customFormat="1" ht="12.75">
      <c r="A590" s="9" t="s">
        <v>24</v>
      </c>
      <c r="B590" s="47" t="s">
        <v>164</v>
      </c>
      <c r="C590" s="47" t="s">
        <v>67</v>
      </c>
      <c r="D590" s="47" t="s">
        <v>434</v>
      </c>
      <c r="E590" s="47" t="s">
        <v>23</v>
      </c>
      <c r="F590" s="70">
        <v>29761.456</v>
      </c>
      <c r="G590" s="70">
        <v>0</v>
      </c>
      <c r="H590" s="70">
        <v>0</v>
      </c>
      <c r="I590" s="70">
        <v>0</v>
      </c>
      <c r="J590" s="70">
        <f>F590+G590+H590+I590</f>
        <v>29761.456</v>
      </c>
    </row>
    <row r="591" spans="1:10" s="22" customFormat="1" ht="56.25">
      <c r="A591" s="8" t="s">
        <v>90</v>
      </c>
      <c r="B591" s="48" t="s">
        <v>164</v>
      </c>
      <c r="C591" s="48" t="s">
        <v>67</v>
      </c>
      <c r="D591" s="48" t="s">
        <v>435</v>
      </c>
      <c r="E591" s="48" t="s">
        <v>279</v>
      </c>
      <c r="F591" s="76">
        <v>477.3</v>
      </c>
      <c r="G591" s="76">
        <f>G593+G592</f>
        <v>0</v>
      </c>
      <c r="H591" s="76">
        <f>H593+H592</f>
        <v>0</v>
      </c>
      <c r="I591" s="76">
        <f>I593+I592</f>
        <v>0</v>
      </c>
      <c r="J591" s="76">
        <f>J593+J592</f>
        <v>477.3</v>
      </c>
    </row>
    <row r="592" spans="1:10" s="22" customFormat="1" ht="22.5">
      <c r="A592" s="11" t="s">
        <v>573</v>
      </c>
      <c r="B592" s="47" t="s">
        <v>164</v>
      </c>
      <c r="C592" s="47" t="s">
        <v>67</v>
      </c>
      <c r="D592" s="47" t="s">
        <v>435</v>
      </c>
      <c r="E592" s="47" t="s">
        <v>30</v>
      </c>
      <c r="F592" s="70">
        <v>10</v>
      </c>
      <c r="G592" s="70">
        <v>0</v>
      </c>
      <c r="H592" s="70">
        <v>0</v>
      </c>
      <c r="I592" s="70">
        <v>0</v>
      </c>
      <c r="J592" s="70">
        <f>F592+G592+H592+I592</f>
        <v>10</v>
      </c>
    </row>
    <row r="593" spans="1:10" s="22" customFormat="1" ht="12.75">
      <c r="A593" s="9" t="s">
        <v>24</v>
      </c>
      <c r="B593" s="47" t="s">
        <v>164</v>
      </c>
      <c r="C593" s="47" t="s">
        <v>67</v>
      </c>
      <c r="D593" s="47" t="s">
        <v>435</v>
      </c>
      <c r="E593" s="47" t="s">
        <v>23</v>
      </c>
      <c r="F593" s="70">
        <v>467.3</v>
      </c>
      <c r="G593" s="70">
        <v>0</v>
      </c>
      <c r="H593" s="70">
        <v>0</v>
      </c>
      <c r="I593" s="70">
        <v>0</v>
      </c>
      <c r="J593" s="70">
        <f>F593+G593+H593+I593</f>
        <v>467.3</v>
      </c>
    </row>
    <row r="594" spans="1:10" s="22" customFormat="1" ht="22.5">
      <c r="A594" s="27" t="s">
        <v>437</v>
      </c>
      <c r="B594" s="48" t="s">
        <v>164</v>
      </c>
      <c r="C594" s="48" t="s">
        <v>67</v>
      </c>
      <c r="D594" s="48" t="s">
        <v>436</v>
      </c>
      <c r="E594" s="48" t="s">
        <v>279</v>
      </c>
      <c r="F594" s="76">
        <v>1.7</v>
      </c>
      <c r="G594" s="76">
        <f>G595</f>
        <v>0</v>
      </c>
      <c r="H594" s="76">
        <f>H595</f>
        <v>0</v>
      </c>
      <c r="I594" s="76">
        <f>I595</f>
        <v>0</v>
      </c>
      <c r="J594" s="76">
        <f>J595</f>
        <v>1.7</v>
      </c>
    </row>
    <row r="595" spans="1:10" s="22" customFormat="1" ht="12.75">
      <c r="A595" s="9" t="s">
        <v>24</v>
      </c>
      <c r="B595" s="47" t="s">
        <v>164</v>
      </c>
      <c r="C595" s="47" t="s">
        <v>67</v>
      </c>
      <c r="D595" s="47" t="s">
        <v>436</v>
      </c>
      <c r="E595" s="47" t="s">
        <v>23</v>
      </c>
      <c r="F595" s="70">
        <v>1.7</v>
      </c>
      <c r="G595" s="70">
        <v>0</v>
      </c>
      <c r="H595" s="70">
        <v>0</v>
      </c>
      <c r="I595" s="70">
        <v>0</v>
      </c>
      <c r="J595" s="70">
        <f>F595+G595+H595+I595</f>
        <v>1.7</v>
      </c>
    </row>
    <row r="596" spans="1:10" s="22" customFormat="1" ht="72" customHeight="1">
      <c r="A596" s="16" t="s">
        <v>440</v>
      </c>
      <c r="B596" s="48" t="s">
        <v>164</v>
      </c>
      <c r="C596" s="48" t="s">
        <v>67</v>
      </c>
      <c r="D596" s="48" t="s">
        <v>439</v>
      </c>
      <c r="E596" s="48" t="s">
        <v>279</v>
      </c>
      <c r="F596" s="76">
        <v>1645.5</v>
      </c>
      <c r="G596" s="76">
        <f>G598+G597</f>
        <v>0</v>
      </c>
      <c r="H596" s="76">
        <f>H598+H597</f>
        <v>0</v>
      </c>
      <c r="I596" s="76">
        <f>I598+I597</f>
        <v>0</v>
      </c>
      <c r="J596" s="76">
        <f>J598+J597</f>
        <v>1645.5</v>
      </c>
    </row>
    <row r="597" spans="1:10" s="22" customFormat="1" ht="27.75" customHeight="1">
      <c r="A597" s="11" t="s">
        <v>573</v>
      </c>
      <c r="B597" s="47" t="s">
        <v>164</v>
      </c>
      <c r="C597" s="47" t="s">
        <v>67</v>
      </c>
      <c r="D597" s="47" t="s">
        <v>439</v>
      </c>
      <c r="E597" s="47" t="s">
        <v>30</v>
      </c>
      <c r="F597" s="70">
        <v>33</v>
      </c>
      <c r="G597" s="70">
        <v>0</v>
      </c>
      <c r="H597" s="70">
        <v>0</v>
      </c>
      <c r="I597" s="70">
        <v>0</v>
      </c>
      <c r="J597" s="70">
        <f>F597+G597+H597+I597</f>
        <v>33</v>
      </c>
    </row>
    <row r="598" spans="1:10" s="22" customFormat="1" ht="12.75">
      <c r="A598" s="9" t="s">
        <v>24</v>
      </c>
      <c r="B598" s="47" t="s">
        <v>164</v>
      </c>
      <c r="C598" s="47" t="s">
        <v>67</v>
      </c>
      <c r="D598" s="47" t="s">
        <v>439</v>
      </c>
      <c r="E598" s="47" t="s">
        <v>23</v>
      </c>
      <c r="F598" s="70">
        <v>1612.5</v>
      </c>
      <c r="G598" s="70">
        <v>0</v>
      </c>
      <c r="H598" s="70">
        <v>0</v>
      </c>
      <c r="I598" s="70">
        <v>0</v>
      </c>
      <c r="J598" s="70">
        <f>F598+G598+H598+I598</f>
        <v>1612.5</v>
      </c>
    </row>
    <row r="599" spans="1:10" s="20" customFormat="1" ht="12.75">
      <c r="A599" s="8" t="s">
        <v>147</v>
      </c>
      <c r="B599" s="48" t="s">
        <v>164</v>
      </c>
      <c r="C599" s="48" t="s">
        <v>67</v>
      </c>
      <c r="D599" s="48" t="s">
        <v>95</v>
      </c>
      <c r="E599" s="48"/>
      <c r="F599" s="76">
        <v>3405.261</v>
      </c>
      <c r="G599" s="76">
        <f>G600</f>
        <v>81.878</v>
      </c>
      <c r="H599" s="76">
        <f>H600</f>
        <v>0</v>
      </c>
      <c r="I599" s="76">
        <f>I600</f>
        <v>0</v>
      </c>
      <c r="J599" s="76">
        <f>J600</f>
        <v>3487.139</v>
      </c>
    </row>
    <row r="600" spans="1:10" s="22" customFormat="1" ht="22.5">
      <c r="A600" s="8" t="s">
        <v>165</v>
      </c>
      <c r="B600" s="48" t="s">
        <v>164</v>
      </c>
      <c r="C600" s="48" t="s">
        <v>67</v>
      </c>
      <c r="D600" s="48" t="s">
        <v>109</v>
      </c>
      <c r="E600" s="48" t="s">
        <v>279</v>
      </c>
      <c r="F600" s="76">
        <v>3405.261</v>
      </c>
      <c r="G600" s="76">
        <f>G602+G601</f>
        <v>81.878</v>
      </c>
      <c r="H600" s="76">
        <f>H602+H601</f>
        <v>0</v>
      </c>
      <c r="I600" s="76">
        <f>I602+I601</f>
        <v>0</v>
      </c>
      <c r="J600" s="76">
        <f>J602+J601</f>
        <v>3487.139</v>
      </c>
    </row>
    <row r="601" spans="1:10" s="22" customFormat="1" ht="22.5">
      <c r="A601" s="11" t="s">
        <v>573</v>
      </c>
      <c r="B601" s="47" t="s">
        <v>164</v>
      </c>
      <c r="C601" s="47" t="s">
        <v>67</v>
      </c>
      <c r="D601" s="47" t="s">
        <v>109</v>
      </c>
      <c r="E601" s="47" t="s">
        <v>30</v>
      </c>
      <c r="F601" s="70">
        <v>48.953</v>
      </c>
      <c r="G601" s="70">
        <v>0</v>
      </c>
      <c r="H601" s="70">
        <v>0</v>
      </c>
      <c r="I601" s="70">
        <v>0</v>
      </c>
      <c r="J601" s="70">
        <f>F601+G601+H601+I601</f>
        <v>48.953</v>
      </c>
    </row>
    <row r="602" spans="1:10" s="20" customFormat="1" ht="12.75">
      <c r="A602" s="9" t="s">
        <v>24</v>
      </c>
      <c r="B602" s="47" t="s">
        <v>164</v>
      </c>
      <c r="C602" s="47" t="s">
        <v>67</v>
      </c>
      <c r="D602" s="47" t="s">
        <v>109</v>
      </c>
      <c r="E602" s="47" t="s">
        <v>23</v>
      </c>
      <c r="F602" s="70">
        <v>3356.308</v>
      </c>
      <c r="G602" s="70">
        <v>81.878</v>
      </c>
      <c r="H602" s="70">
        <v>0</v>
      </c>
      <c r="I602" s="70">
        <v>0</v>
      </c>
      <c r="J602" s="70">
        <f>F602+G602+H602+I602</f>
        <v>3438.186</v>
      </c>
    </row>
    <row r="603" spans="1:10" s="20" customFormat="1" ht="11.25" customHeight="1">
      <c r="A603" s="6" t="s">
        <v>134</v>
      </c>
      <c r="B603" s="46" t="s">
        <v>164</v>
      </c>
      <c r="C603" s="46" t="s">
        <v>135</v>
      </c>
      <c r="D603" s="46"/>
      <c r="E603" s="46" t="s">
        <v>242</v>
      </c>
      <c r="F603" s="75">
        <v>126790.87</v>
      </c>
      <c r="G603" s="75">
        <f>G604</f>
        <v>0</v>
      </c>
      <c r="H603" s="75">
        <f>H604</f>
        <v>0</v>
      </c>
      <c r="I603" s="75">
        <f>I604</f>
        <v>12.25</v>
      </c>
      <c r="J603" s="75">
        <f>J604</f>
        <v>126803.12</v>
      </c>
    </row>
    <row r="604" spans="1:10" s="20" customFormat="1" ht="22.5">
      <c r="A604" s="8" t="s">
        <v>507</v>
      </c>
      <c r="B604" s="48" t="s">
        <v>164</v>
      </c>
      <c r="C604" s="48" t="s">
        <v>135</v>
      </c>
      <c r="D604" s="48" t="s">
        <v>20</v>
      </c>
      <c r="E604" s="48" t="s">
        <v>279</v>
      </c>
      <c r="F604" s="76">
        <v>126790.87</v>
      </c>
      <c r="G604" s="76">
        <f>G605+G607+G609+G612+G615+G618+G621</f>
        <v>0</v>
      </c>
      <c r="H604" s="76">
        <f>H605+H607+H609+H612+H615+H618+H621</f>
        <v>0</v>
      </c>
      <c r="I604" s="76">
        <f>I605+I607+I609+I612+I615+I618+I621</f>
        <v>12.25</v>
      </c>
      <c r="J604" s="76">
        <f>J605+J607+J609+J612+J615+J618+J621</f>
        <v>126803.12</v>
      </c>
    </row>
    <row r="605" spans="1:10" s="20" customFormat="1" ht="93" customHeight="1">
      <c r="A605" s="23" t="s">
        <v>115</v>
      </c>
      <c r="B605" s="48" t="s">
        <v>164</v>
      </c>
      <c r="C605" s="48" t="s">
        <v>135</v>
      </c>
      <c r="D605" s="48" t="s">
        <v>418</v>
      </c>
      <c r="E605" s="48" t="s">
        <v>279</v>
      </c>
      <c r="F605" s="76">
        <v>24806.1</v>
      </c>
      <c r="G605" s="76">
        <f>G606</f>
        <v>0</v>
      </c>
      <c r="H605" s="76">
        <f>H606</f>
        <v>0</v>
      </c>
      <c r="I605" s="76">
        <f>I606</f>
        <v>0</v>
      </c>
      <c r="J605" s="76">
        <f>J606</f>
        <v>24806.1</v>
      </c>
    </row>
    <row r="606" spans="1:10" s="20" customFormat="1" ht="12.75">
      <c r="A606" s="9" t="s">
        <v>24</v>
      </c>
      <c r="B606" s="47" t="s">
        <v>164</v>
      </c>
      <c r="C606" s="47" t="s">
        <v>135</v>
      </c>
      <c r="D606" s="47" t="s">
        <v>418</v>
      </c>
      <c r="E606" s="47" t="s">
        <v>23</v>
      </c>
      <c r="F606" s="70">
        <v>24806.1</v>
      </c>
      <c r="G606" s="70">
        <v>0</v>
      </c>
      <c r="H606" s="70">
        <v>0</v>
      </c>
      <c r="I606" s="70">
        <v>0</v>
      </c>
      <c r="J606" s="70">
        <f>F606+G606+H606+I606</f>
        <v>24806.1</v>
      </c>
    </row>
    <row r="607" spans="1:10" s="20" customFormat="1" ht="45">
      <c r="A607" s="8" t="s">
        <v>130</v>
      </c>
      <c r="B607" s="48" t="s">
        <v>164</v>
      </c>
      <c r="C607" s="48" t="s">
        <v>135</v>
      </c>
      <c r="D607" s="48" t="s">
        <v>443</v>
      </c>
      <c r="E607" s="48" t="s">
        <v>279</v>
      </c>
      <c r="F607" s="76">
        <v>25103.969999999998</v>
      </c>
      <c r="G607" s="76">
        <f>G608</f>
        <v>0</v>
      </c>
      <c r="H607" s="76">
        <f>H608</f>
        <v>0</v>
      </c>
      <c r="I607" s="76">
        <f>I608</f>
        <v>12.25</v>
      </c>
      <c r="J607" s="76">
        <f>J608</f>
        <v>25116.219999999998</v>
      </c>
    </row>
    <row r="608" spans="1:10" s="20" customFormat="1" ht="22.5">
      <c r="A608" s="9" t="s">
        <v>120</v>
      </c>
      <c r="B608" s="47" t="s">
        <v>164</v>
      </c>
      <c r="C608" s="47" t="s">
        <v>135</v>
      </c>
      <c r="D608" s="47" t="s">
        <v>443</v>
      </c>
      <c r="E608" s="47" t="s">
        <v>29</v>
      </c>
      <c r="F608" s="70">
        <v>25103.969999999998</v>
      </c>
      <c r="G608" s="70">
        <v>0</v>
      </c>
      <c r="H608" s="70">
        <v>0</v>
      </c>
      <c r="I608" s="70">
        <v>12.25</v>
      </c>
      <c r="J608" s="70">
        <f>F608+G608+H608+I608</f>
        <v>25116.219999999998</v>
      </c>
    </row>
    <row r="609" spans="1:10" s="20" customFormat="1" ht="78.75">
      <c r="A609" s="23" t="s">
        <v>50</v>
      </c>
      <c r="B609" s="48" t="s">
        <v>164</v>
      </c>
      <c r="C609" s="48" t="s">
        <v>135</v>
      </c>
      <c r="D609" s="48" t="s">
        <v>445</v>
      </c>
      <c r="E609" s="48" t="s">
        <v>279</v>
      </c>
      <c r="F609" s="76">
        <v>52167.4</v>
      </c>
      <c r="G609" s="76">
        <f>G611+G610</f>
        <v>0</v>
      </c>
      <c r="H609" s="76">
        <f>H611+H610</f>
        <v>0</v>
      </c>
      <c r="I609" s="76">
        <f>I611+I610</f>
        <v>0</v>
      </c>
      <c r="J609" s="76">
        <f>J611+J610</f>
        <v>52167.4</v>
      </c>
    </row>
    <row r="610" spans="1:10" s="20" customFormat="1" ht="22.5">
      <c r="A610" s="11" t="s">
        <v>573</v>
      </c>
      <c r="B610" s="47" t="s">
        <v>164</v>
      </c>
      <c r="C610" s="47" t="s">
        <v>135</v>
      </c>
      <c r="D610" s="47" t="s">
        <v>445</v>
      </c>
      <c r="E610" s="47" t="s">
        <v>30</v>
      </c>
      <c r="F610" s="70">
        <v>500</v>
      </c>
      <c r="G610" s="70">
        <v>0</v>
      </c>
      <c r="H610" s="70">
        <v>0</v>
      </c>
      <c r="I610" s="70">
        <v>0</v>
      </c>
      <c r="J610" s="70">
        <f>F610+G610+H610+I610</f>
        <v>500</v>
      </c>
    </row>
    <row r="611" spans="1:10" s="20" customFormat="1" ht="12.75">
      <c r="A611" s="9" t="s">
        <v>24</v>
      </c>
      <c r="B611" s="47" t="s">
        <v>164</v>
      </c>
      <c r="C611" s="47" t="s">
        <v>135</v>
      </c>
      <c r="D611" s="47" t="s">
        <v>445</v>
      </c>
      <c r="E611" s="47" t="s">
        <v>23</v>
      </c>
      <c r="F611" s="70">
        <v>51667.4</v>
      </c>
      <c r="G611" s="70">
        <v>0</v>
      </c>
      <c r="H611" s="70">
        <v>0</v>
      </c>
      <c r="I611" s="70">
        <v>0</v>
      </c>
      <c r="J611" s="70">
        <f>F611+G611+H611+I611</f>
        <v>51667.4</v>
      </c>
    </row>
    <row r="612" spans="1:10" s="20" customFormat="1" ht="56.25">
      <c r="A612" s="23" t="s">
        <v>114</v>
      </c>
      <c r="B612" s="48" t="s">
        <v>164</v>
      </c>
      <c r="C612" s="48" t="s">
        <v>135</v>
      </c>
      <c r="D612" s="48" t="s">
        <v>446</v>
      </c>
      <c r="E612" s="48" t="s">
        <v>279</v>
      </c>
      <c r="F612" s="76">
        <v>6892.5</v>
      </c>
      <c r="G612" s="76">
        <f>G614+G613</f>
        <v>0</v>
      </c>
      <c r="H612" s="76">
        <f>H614+H613</f>
        <v>0</v>
      </c>
      <c r="I612" s="76">
        <f>I614+I613</f>
        <v>0</v>
      </c>
      <c r="J612" s="76">
        <f>J614+J613</f>
        <v>6892.5</v>
      </c>
    </row>
    <row r="613" spans="1:10" s="20" customFormat="1" ht="22.5">
      <c r="A613" s="11" t="s">
        <v>573</v>
      </c>
      <c r="B613" s="47" t="s">
        <v>164</v>
      </c>
      <c r="C613" s="47" t="s">
        <v>135</v>
      </c>
      <c r="D613" s="47" t="s">
        <v>446</v>
      </c>
      <c r="E613" s="47" t="s">
        <v>30</v>
      </c>
      <c r="F613" s="70">
        <v>100</v>
      </c>
      <c r="G613" s="70">
        <v>0</v>
      </c>
      <c r="H613" s="70">
        <v>0</v>
      </c>
      <c r="I613" s="70">
        <v>0</v>
      </c>
      <c r="J613" s="70">
        <f>F613+G613+H613+I613</f>
        <v>100</v>
      </c>
    </row>
    <row r="614" spans="1:10" s="20" customFormat="1" ht="12.75">
      <c r="A614" s="9" t="s">
        <v>24</v>
      </c>
      <c r="B614" s="47" t="s">
        <v>164</v>
      </c>
      <c r="C614" s="47" t="s">
        <v>135</v>
      </c>
      <c r="D614" s="47" t="s">
        <v>446</v>
      </c>
      <c r="E614" s="47" t="s">
        <v>23</v>
      </c>
      <c r="F614" s="70">
        <v>6792.5</v>
      </c>
      <c r="G614" s="70">
        <v>0</v>
      </c>
      <c r="H614" s="70">
        <v>0</v>
      </c>
      <c r="I614" s="70">
        <v>0</v>
      </c>
      <c r="J614" s="70">
        <f>F614+G614+H614+I614</f>
        <v>6792.5</v>
      </c>
    </row>
    <row r="615" spans="1:10" s="20" customFormat="1" ht="22.5">
      <c r="A615" s="8" t="s">
        <v>112</v>
      </c>
      <c r="B615" s="48" t="s">
        <v>164</v>
      </c>
      <c r="C615" s="48" t="s">
        <v>135</v>
      </c>
      <c r="D615" s="48" t="s">
        <v>447</v>
      </c>
      <c r="E615" s="48" t="s">
        <v>279</v>
      </c>
      <c r="F615" s="76">
        <v>16121</v>
      </c>
      <c r="G615" s="76">
        <f>G617+G616</f>
        <v>0</v>
      </c>
      <c r="H615" s="76">
        <f>H617+H616</f>
        <v>0</v>
      </c>
      <c r="I615" s="76">
        <f>I617+I616</f>
        <v>0</v>
      </c>
      <c r="J615" s="76">
        <f>J617+J616</f>
        <v>16121</v>
      </c>
    </row>
    <row r="616" spans="1:10" s="20" customFormat="1" ht="22.5">
      <c r="A616" s="11" t="s">
        <v>573</v>
      </c>
      <c r="B616" s="47" t="s">
        <v>164</v>
      </c>
      <c r="C616" s="47" t="s">
        <v>135</v>
      </c>
      <c r="D616" s="47" t="s">
        <v>447</v>
      </c>
      <c r="E616" s="47" t="s">
        <v>30</v>
      </c>
      <c r="F616" s="70">
        <v>250</v>
      </c>
      <c r="G616" s="70">
        <v>0</v>
      </c>
      <c r="H616" s="70">
        <v>0</v>
      </c>
      <c r="I616" s="70">
        <v>0</v>
      </c>
      <c r="J616" s="70">
        <f>F616+G616+H616+I616</f>
        <v>250</v>
      </c>
    </row>
    <row r="617" spans="1:10" s="20" customFormat="1" ht="12.75">
      <c r="A617" s="9" t="s">
        <v>24</v>
      </c>
      <c r="B617" s="47" t="s">
        <v>164</v>
      </c>
      <c r="C617" s="47" t="s">
        <v>135</v>
      </c>
      <c r="D617" s="47" t="s">
        <v>447</v>
      </c>
      <c r="E617" s="47" t="s">
        <v>23</v>
      </c>
      <c r="F617" s="70">
        <v>15871</v>
      </c>
      <c r="G617" s="70">
        <v>0</v>
      </c>
      <c r="H617" s="70">
        <v>0</v>
      </c>
      <c r="I617" s="70">
        <v>0</v>
      </c>
      <c r="J617" s="70">
        <f>F617+G617+H617+I617</f>
        <v>15871</v>
      </c>
    </row>
    <row r="618" spans="1:10" s="20" customFormat="1" ht="45">
      <c r="A618" s="8" t="s">
        <v>113</v>
      </c>
      <c r="B618" s="48" t="s">
        <v>164</v>
      </c>
      <c r="C618" s="48" t="s">
        <v>135</v>
      </c>
      <c r="D618" s="48" t="s">
        <v>448</v>
      </c>
      <c r="E618" s="48" t="s">
        <v>279</v>
      </c>
      <c r="F618" s="76">
        <v>899.9</v>
      </c>
      <c r="G618" s="76">
        <f>G620+G619</f>
        <v>0</v>
      </c>
      <c r="H618" s="76">
        <f>H620+H619</f>
        <v>0</v>
      </c>
      <c r="I618" s="76">
        <f>I620+I619</f>
        <v>0</v>
      </c>
      <c r="J618" s="76">
        <f>J620+J619</f>
        <v>899.9</v>
      </c>
    </row>
    <row r="619" spans="1:10" s="20" customFormat="1" ht="22.5">
      <c r="A619" s="11" t="s">
        <v>573</v>
      </c>
      <c r="B619" s="47" t="s">
        <v>164</v>
      </c>
      <c r="C619" s="47" t="s">
        <v>135</v>
      </c>
      <c r="D619" s="47" t="s">
        <v>448</v>
      </c>
      <c r="E619" s="47" t="s">
        <v>30</v>
      </c>
      <c r="F619" s="70">
        <v>15</v>
      </c>
      <c r="G619" s="70">
        <v>0</v>
      </c>
      <c r="H619" s="70">
        <v>0</v>
      </c>
      <c r="I619" s="70">
        <v>0</v>
      </c>
      <c r="J619" s="70">
        <f>F619+G619+H619+I619</f>
        <v>15</v>
      </c>
    </row>
    <row r="620" spans="1:10" s="20" customFormat="1" ht="12.75">
      <c r="A620" s="9" t="s">
        <v>24</v>
      </c>
      <c r="B620" s="47" t="s">
        <v>164</v>
      </c>
      <c r="C620" s="47" t="s">
        <v>135</v>
      </c>
      <c r="D620" s="47" t="s">
        <v>448</v>
      </c>
      <c r="E620" s="47" t="s">
        <v>23</v>
      </c>
      <c r="F620" s="70">
        <v>884.9</v>
      </c>
      <c r="G620" s="70">
        <v>0</v>
      </c>
      <c r="H620" s="70">
        <v>0</v>
      </c>
      <c r="I620" s="70">
        <v>0</v>
      </c>
      <c r="J620" s="70">
        <f>F620+G620+H620+I620</f>
        <v>884.9</v>
      </c>
    </row>
    <row r="621" spans="1:10" s="20" customFormat="1" ht="33.75">
      <c r="A621" s="8" t="s">
        <v>221</v>
      </c>
      <c r="B621" s="48" t="s">
        <v>164</v>
      </c>
      <c r="C621" s="48" t="s">
        <v>135</v>
      </c>
      <c r="D621" s="48" t="s">
        <v>434</v>
      </c>
      <c r="E621" s="48" t="s">
        <v>279</v>
      </c>
      <c r="F621" s="76">
        <v>800</v>
      </c>
      <c r="G621" s="76">
        <f>G622</f>
        <v>0</v>
      </c>
      <c r="H621" s="76">
        <f>H622</f>
        <v>0</v>
      </c>
      <c r="I621" s="76">
        <f>I622</f>
        <v>0</v>
      </c>
      <c r="J621" s="76">
        <f>J622</f>
        <v>800</v>
      </c>
    </row>
    <row r="622" spans="1:10" s="20" customFormat="1" ht="45">
      <c r="A622" s="9" t="s">
        <v>28</v>
      </c>
      <c r="B622" s="47" t="s">
        <v>164</v>
      </c>
      <c r="C622" s="47" t="s">
        <v>135</v>
      </c>
      <c r="D622" s="47" t="s">
        <v>434</v>
      </c>
      <c r="E622" s="47" t="s">
        <v>26</v>
      </c>
      <c r="F622" s="70">
        <v>800</v>
      </c>
      <c r="G622" s="70">
        <v>0</v>
      </c>
      <c r="H622" s="70">
        <v>0</v>
      </c>
      <c r="I622" s="70">
        <v>0</v>
      </c>
      <c r="J622" s="70">
        <f>F622+G622+H622+I622</f>
        <v>800</v>
      </c>
    </row>
    <row r="623" spans="1:10" s="20" customFormat="1" ht="21.75" customHeight="1">
      <c r="A623" s="6" t="s">
        <v>168</v>
      </c>
      <c r="B623" s="46" t="s">
        <v>164</v>
      </c>
      <c r="C623" s="46" t="s">
        <v>169</v>
      </c>
      <c r="D623" s="46"/>
      <c r="E623" s="46" t="s">
        <v>242</v>
      </c>
      <c r="F623" s="75">
        <v>15930.957</v>
      </c>
      <c r="G623" s="75">
        <f>G627+G641+G649+G624</f>
        <v>0</v>
      </c>
      <c r="H623" s="75">
        <f>H627+H641+H649+H624</f>
        <v>0</v>
      </c>
      <c r="I623" s="75">
        <f>I627+I641+I649+I624</f>
        <v>0</v>
      </c>
      <c r="J623" s="75">
        <f>J627+J641+J649+J624</f>
        <v>15930.957</v>
      </c>
    </row>
    <row r="624" spans="1:10" s="20" customFormat="1" ht="21.75" customHeight="1">
      <c r="A624" s="8" t="s">
        <v>608</v>
      </c>
      <c r="B624" s="48" t="s">
        <v>164</v>
      </c>
      <c r="C624" s="48" t="s">
        <v>169</v>
      </c>
      <c r="D624" s="48" t="s">
        <v>609</v>
      </c>
      <c r="E624" s="48" t="s">
        <v>279</v>
      </c>
      <c r="F624" s="76">
        <v>100</v>
      </c>
      <c r="G624" s="76">
        <f aca="true" t="shared" si="40" ref="G624:J625">G625</f>
        <v>0</v>
      </c>
      <c r="H624" s="76">
        <f t="shared" si="40"/>
        <v>0</v>
      </c>
      <c r="I624" s="76">
        <f t="shared" si="40"/>
        <v>0</v>
      </c>
      <c r="J624" s="76">
        <f t="shared" si="40"/>
        <v>100</v>
      </c>
    </row>
    <row r="625" spans="1:10" s="20" customFormat="1" ht="36.75" customHeight="1">
      <c r="A625" s="8" t="s">
        <v>610</v>
      </c>
      <c r="B625" s="48" t="s">
        <v>164</v>
      </c>
      <c r="C625" s="48" t="s">
        <v>169</v>
      </c>
      <c r="D625" s="48" t="s">
        <v>611</v>
      </c>
      <c r="E625" s="48" t="s">
        <v>279</v>
      </c>
      <c r="F625" s="76">
        <v>100</v>
      </c>
      <c r="G625" s="76">
        <f t="shared" si="40"/>
        <v>0</v>
      </c>
      <c r="H625" s="76">
        <f t="shared" si="40"/>
        <v>0</v>
      </c>
      <c r="I625" s="76">
        <f t="shared" si="40"/>
        <v>0</v>
      </c>
      <c r="J625" s="76">
        <f t="shared" si="40"/>
        <v>100</v>
      </c>
    </row>
    <row r="626" spans="1:10" s="20" customFormat="1" ht="21.75" customHeight="1">
      <c r="A626" s="11" t="s">
        <v>27</v>
      </c>
      <c r="B626" s="47" t="s">
        <v>164</v>
      </c>
      <c r="C626" s="47" t="s">
        <v>169</v>
      </c>
      <c r="D626" s="47" t="s">
        <v>611</v>
      </c>
      <c r="E626" s="47" t="s">
        <v>30</v>
      </c>
      <c r="F626" s="70">
        <v>100</v>
      </c>
      <c r="G626" s="70">
        <v>0</v>
      </c>
      <c r="H626" s="70">
        <v>0</v>
      </c>
      <c r="I626" s="70">
        <v>0</v>
      </c>
      <c r="J626" s="70">
        <f>F626+G626+H626+I626</f>
        <v>100</v>
      </c>
    </row>
    <row r="627" spans="1:10" s="22" customFormat="1" ht="33.75">
      <c r="A627" s="8" t="s">
        <v>493</v>
      </c>
      <c r="B627" s="48" t="s">
        <v>164</v>
      </c>
      <c r="C627" s="48" t="s">
        <v>169</v>
      </c>
      <c r="D627" s="48" t="s">
        <v>20</v>
      </c>
      <c r="E627" s="48" t="s">
        <v>279</v>
      </c>
      <c r="F627" s="76">
        <v>12753.1</v>
      </c>
      <c r="G627" s="76">
        <f>G628+G637+G631+G635</f>
        <v>0</v>
      </c>
      <c r="H627" s="76">
        <f>H628+H637+H631+H635</f>
        <v>0</v>
      </c>
      <c r="I627" s="76">
        <f>I628+I637+I631+I635</f>
        <v>0</v>
      </c>
      <c r="J627" s="76">
        <f>J628+J637+J631+J635</f>
        <v>12753.1</v>
      </c>
    </row>
    <row r="628" spans="1:10" s="22" customFormat="1" ht="22.5">
      <c r="A628" s="8" t="s">
        <v>0</v>
      </c>
      <c r="B628" s="48" t="s">
        <v>164</v>
      </c>
      <c r="C628" s="48" t="s">
        <v>169</v>
      </c>
      <c r="D628" s="48" t="s">
        <v>449</v>
      </c>
      <c r="E628" s="48" t="s">
        <v>279</v>
      </c>
      <c r="F628" s="76">
        <v>1659.2</v>
      </c>
      <c r="G628" s="76">
        <f>G629+G630</f>
        <v>0</v>
      </c>
      <c r="H628" s="76">
        <f>H629+H630</f>
        <v>0</v>
      </c>
      <c r="I628" s="76">
        <f>I629+I630</f>
        <v>0</v>
      </c>
      <c r="J628" s="76">
        <f>J629+J630</f>
        <v>1659.2</v>
      </c>
    </row>
    <row r="629" spans="1:10" s="22" customFormat="1" ht="45">
      <c r="A629" s="9" t="s">
        <v>28</v>
      </c>
      <c r="B629" s="47" t="s">
        <v>164</v>
      </c>
      <c r="C629" s="47" t="s">
        <v>169</v>
      </c>
      <c r="D629" s="47" t="s">
        <v>449</v>
      </c>
      <c r="E629" s="47" t="s">
        <v>26</v>
      </c>
      <c r="F629" s="70">
        <v>1512</v>
      </c>
      <c r="G629" s="70">
        <v>0</v>
      </c>
      <c r="H629" s="70">
        <v>0</v>
      </c>
      <c r="I629" s="70">
        <v>0</v>
      </c>
      <c r="J629" s="70">
        <f>F629+G629+H629+I629</f>
        <v>1512</v>
      </c>
    </row>
    <row r="630" spans="1:10" s="22" customFormat="1" ht="22.5">
      <c r="A630" s="9" t="s">
        <v>573</v>
      </c>
      <c r="B630" s="47" t="s">
        <v>164</v>
      </c>
      <c r="C630" s="47" t="s">
        <v>169</v>
      </c>
      <c r="D630" s="47" t="s">
        <v>449</v>
      </c>
      <c r="E630" s="47" t="s">
        <v>30</v>
      </c>
      <c r="F630" s="70">
        <v>147.2</v>
      </c>
      <c r="G630" s="70">
        <v>0</v>
      </c>
      <c r="H630" s="70">
        <v>0</v>
      </c>
      <c r="I630" s="70">
        <v>0</v>
      </c>
      <c r="J630" s="70">
        <f>F630+G630+H630+I630</f>
        <v>147.2</v>
      </c>
    </row>
    <row r="631" spans="1:10" s="22" customFormat="1" ht="22.5">
      <c r="A631" s="8" t="s">
        <v>137</v>
      </c>
      <c r="B631" s="48" t="s">
        <v>164</v>
      </c>
      <c r="C631" s="48" t="s">
        <v>169</v>
      </c>
      <c r="D631" s="48" t="s">
        <v>429</v>
      </c>
      <c r="E631" s="48" t="s">
        <v>279</v>
      </c>
      <c r="F631" s="76">
        <v>3144.2</v>
      </c>
      <c r="G631" s="76">
        <f>G634+G633+G632</f>
        <v>0</v>
      </c>
      <c r="H631" s="76">
        <f>H634+H633+H632</f>
        <v>0</v>
      </c>
      <c r="I631" s="76">
        <f>I634+I633+I632</f>
        <v>0</v>
      </c>
      <c r="J631" s="76">
        <f>J634+J633+J632</f>
        <v>3144.2</v>
      </c>
    </row>
    <row r="632" spans="1:10" s="22" customFormat="1" ht="45">
      <c r="A632" s="9" t="s">
        <v>28</v>
      </c>
      <c r="B632" s="47" t="s">
        <v>164</v>
      </c>
      <c r="C632" s="47" t="s">
        <v>169</v>
      </c>
      <c r="D632" s="47" t="s">
        <v>429</v>
      </c>
      <c r="E632" s="47" t="s">
        <v>26</v>
      </c>
      <c r="F632" s="70">
        <v>2724.2</v>
      </c>
      <c r="G632" s="70">
        <v>0</v>
      </c>
      <c r="H632" s="70">
        <v>0</v>
      </c>
      <c r="I632" s="70">
        <v>0</v>
      </c>
      <c r="J632" s="70">
        <f>F632+G632+H632+I632</f>
        <v>2724.2</v>
      </c>
    </row>
    <row r="633" spans="1:10" s="22" customFormat="1" ht="22.5">
      <c r="A633" s="11" t="s">
        <v>573</v>
      </c>
      <c r="B633" s="47" t="s">
        <v>164</v>
      </c>
      <c r="C633" s="47" t="s">
        <v>169</v>
      </c>
      <c r="D633" s="47" t="s">
        <v>429</v>
      </c>
      <c r="E633" s="47" t="s">
        <v>30</v>
      </c>
      <c r="F633" s="70">
        <v>415</v>
      </c>
      <c r="G633" s="70">
        <v>0</v>
      </c>
      <c r="H633" s="70">
        <v>0</v>
      </c>
      <c r="I633" s="70">
        <v>0</v>
      </c>
      <c r="J633" s="70">
        <f>F633+G633+H633+I633</f>
        <v>415</v>
      </c>
    </row>
    <row r="634" spans="1:10" s="22" customFormat="1" ht="12.75">
      <c r="A634" s="11" t="s">
        <v>22</v>
      </c>
      <c r="B634" s="47" t="s">
        <v>164</v>
      </c>
      <c r="C634" s="47" t="s">
        <v>169</v>
      </c>
      <c r="D634" s="47" t="s">
        <v>429</v>
      </c>
      <c r="E634" s="47" t="s">
        <v>21</v>
      </c>
      <c r="F634" s="70">
        <v>5</v>
      </c>
      <c r="G634" s="70">
        <v>0</v>
      </c>
      <c r="H634" s="70">
        <v>0</v>
      </c>
      <c r="I634" s="70">
        <v>0</v>
      </c>
      <c r="J634" s="70">
        <f>F634+G634+H634+I634</f>
        <v>5</v>
      </c>
    </row>
    <row r="635" spans="1:10" s="22" customFormat="1" ht="45">
      <c r="A635" s="8" t="s">
        <v>689</v>
      </c>
      <c r="B635" s="48" t="s">
        <v>164</v>
      </c>
      <c r="C635" s="48" t="s">
        <v>169</v>
      </c>
      <c r="D635" s="48" t="s">
        <v>688</v>
      </c>
      <c r="E635" s="48" t="s">
        <v>279</v>
      </c>
      <c r="F635" s="76">
        <v>16.6</v>
      </c>
      <c r="G635" s="76">
        <f>G636</f>
        <v>0</v>
      </c>
      <c r="H635" s="76">
        <f>H636</f>
        <v>0</v>
      </c>
      <c r="I635" s="76">
        <f>I636</f>
        <v>0</v>
      </c>
      <c r="J635" s="76">
        <f>J636</f>
        <v>16.6</v>
      </c>
    </row>
    <row r="636" spans="1:10" s="22" customFormat="1" ht="12.75">
      <c r="A636" s="9" t="s">
        <v>24</v>
      </c>
      <c r="B636" s="47" t="s">
        <v>164</v>
      </c>
      <c r="C636" s="47" t="s">
        <v>169</v>
      </c>
      <c r="D636" s="47" t="s">
        <v>688</v>
      </c>
      <c r="E636" s="47" t="s">
        <v>23</v>
      </c>
      <c r="F636" s="70">
        <v>16.6</v>
      </c>
      <c r="G636" s="70">
        <v>0</v>
      </c>
      <c r="H636" s="70">
        <v>0</v>
      </c>
      <c r="I636" s="70">
        <v>0</v>
      </c>
      <c r="J636" s="70">
        <f>F636+G636+H636+I636</f>
        <v>16.6</v>
      </c>
    </row>
    <row r="637" spans="1:10" s="22" customFormat="1" ht="22.5">
      <c r="A637" s="8" t="s">
        <v>91</v>
      </c>
      <c r="B637" s="48" t="s">
        <v>164</v>
      </c>
      <c r="C637" s="48" t="s">
        <v>169</v>
      </c>
      <c r="D637" s="48" t="s">
        <v>450</v>
      </c>
      <c r="E637" s="48" t="s">
        <v>279</v>
      </c>
      <c r="F637" s="76">
        <v>7933.1</v>
      </c>
      <c r="G637" s="76">
        <f>G638+G639+G640</f>
        <v>0</v>
      </c>
      <c r="H637" s="76">
        <f>H638+H639+H640</f>
        <v>0</v>
      </c>
      <c r="I637" s="76">
        <f>I638+I639+I640</f>
        <v>0</v>
      </c>
      <c r="J637" s="76">
        <f>J638+J639+J640</f>
        <v>7933.1</v>
      </c>
    </row>
    <row r="638" spans="1:10" s="22" customFormat="1" ht="45">
      <c r="A638" s="9" t="s">
        <v>28</v>
      </c>
      <c r="B638" s="47" t="s">
        <v>164</v>
      </c>
      <c r="C638" s="47" t="s">
        <v>169</v>
      </c>
      <c r="D638" s="47" t="s">
        <v>450</v>
      </c>
      <c r="E638" s="47" t="s">
        <v>26</v>
      </c>
      <c r="F638" s="70">
        <v>6782.400000000001</v>
      </c>
      <c r="G638" s="70">
        <v>0</v>
      </c>
      <c r="H638" s="70">
        <v>0</v>
      </c>
      <c r="I638" s="70">
        <v>0</v>
      </c>
      <c r="J638" s="70">
        <f>F638+G638+H638+I638</f>
        <v>6782.400000000001</v>
      </c>
    </row>
    <row r="639" spans="1:10" s="22" customFormat="1" ht="22.5">
      <c r="A639" s="9" t="s">
        <v>573</v>
      </c>
      <c r="B639" s="47" t="s">
        <v>164</v>
      </c>
      <c r="C639" s="47" t="s">
        <v>169</v>
      </c>
      <c r="D639" s="47" t="s">
        <v>450</v>
      </c>
      <c r="E639" s="47" t="s">
        <v>30</v>
      </c>
      <c r="F639" s="70">
        <v>1130.7</v>
      </c>
      <c r="G639" s="70">
        <v>0</v>
      </c>
      <c r="H639" s="70">
        <v>0</v>
      </c>
      <c r="I639" s="70">
        <v>0</v>
      </c>
      <c r="J639" s="70">
        <f>F639+G639+H639+I639</f>
        <v>1130.7</v>
      </c>
    </row>
    <row r="640" spans="1:10" s="22" customFormat="1" ht="12.75">
      <c r="A640" s="11" t="s">
        <v>22</v>
      </c>
      <c r="B640" s="47" t="s">
        <v>164</v>
      </c>
      <c r="C640" s="47" t="s">
        <v>169</v>
      </c>
      <c r="D640" s="47" t="s">
        <v>450</v>
      </c>
      <c r="E640" s="47" t="s">
        <v>21</v>
      </c>
      <c r="F640" s="70">
        <v>20</v>
      </c>
      <c r="G640" s="70">
        <v>0</v>
      </c>
      <c r="H640" s="70">
        <v>0</v>
      </c>
      <c r="I640" s="70">
        <v>0</v>
      </c>
      <c r="J640" s="70">
        <f>F640+G640+H640+I640</f>
        <v>20</v>
      </c>
    </row>
    <row r="641" spans="1:10" s="20" customFormat="1" ht="12.75" customHeight="1">
      <c r="A641" s="8" t="s">
        <v>119</v>
      </c>
      <c r="B641" s="48" t="s">
        <v>164</v>
      </c>
      <c r="C641" s="48" t="s">
        <v>169</v>
      </c>
      <c r="D641" s="48" t="s">
        <v>244</v>
      </c>
      <c r="E641" s="48" t="s">
        <v>279</v>
      </c>
      <c r="F641" s="76">
        <v>1969.6500000000003</v>
      </c>
      <c r="G641" s="76">
        <f>G645+G642</f>
        <v>0</v>
      </c>
      <c r="H641" s="76">
        <f>H645+H642</f>
        <v>0</v>
      </c>
      <c r="I641" s="76">
        <f>I645+I642</f>
        <v>0</v>
      </c>
      <c r="J641" s="76">
        <f>J645+J642</f>
        <v>1969.6500000000003</v>
      </c>
    </row>
    <row r="642" spans="1:10" s="20" customFormat="1" ht="24.75" customHeight="1">
      <c r="A642" s="8" t="s">
        <v>492</v>
      </c>
      <c r="B642" s="48" t="s">
        <v>164</v>
      </c>
      <c r="C642" s="48" t="s">
        <v>169</v>
      </c>
      <c r="D642" s="48" t="s">
        <v>256</v>
      </c>
      <c r="E642" s="48" t="s">
        <v>279</v>
      </c>
      <c r="F642" s="76">
        <v>10</v>
      </c>
      <c r="G642" s="76">
        <f>G643</f>
        <v>0</v>
      </c>
      <c r="H642" s="76">
        <f>H643</f>
        <v>0</v>
      </c>
      <c r="I642" s="76">
        <f>I643</f>
        <v>0</v>
      </c>
      <c r="J642" s="76">
        <f>J643</f>
        <v>10</v>
      </c>
    </row>
    <row r="643" spans="1:10" s="20" customFormat="1" ht="26.25" customHeight="1">
      <c r="A643" s="9" t="s">
        <v>31</v>
      </c>
      <c r="B643" s="47" t="s">
        <v>164</v>
      </c>
      <c r="C643" s="47" t="s">
        <v>169</v>
      </c>
      <c r="D643" s="47" t="s">
        <v>256</v>
      </c>
      <c r="E643" s="47" t="s">
        <v>30</v>
      </c>
      <c r="F643" s="70">
        <v>10</v>
      </c>
      <c r="G643" s="70">
        <v>0</v>
      </c>
      <c r="H643" s="70">
        <v>0</v>
      </c>
      <c r="I643" s="70">
        <v>0</v>
      </c>
      <c r="J643" s="70">
        <f>F643+G643+H643+I643</f>
        <v>10</v>
      </c>
    </row>
    <row r="644" spans="1:10" s="20" customFormat="1" ht="22.5">
      <c r="A644" s="8" t="s">
        <v>40</v>
      </c>
      <c r="B644" s="48" t="s">
        <v>164</v>
      </c>
      <c r="C644" s="48" t="s">
        <v>169</v>
      </c>
      <c r="D644" s="48" t="s">
        <v>261</v>
      </c>
      <c r="E644" s="48" t="s">
        <v>279</v>
      </c>
      <c r="F644" s="76">
        <v>1959.6500000000003</v>
      </c>
      <c r="G644" s="76">
        <f>G645</f>
        <v>0</v>
      </c>
      <c r="H644" s="76">
        <f>H645</f>
        <v>0</v>
      </c>
      <c r="I644" s="76">
        <f>I645</f>
        <v>0</v>
      </c>
      <c r="J644" s="76">
        <f>J645</f>
        <v>1959.6500000000003</v>
      </c>
    </row>
    <row r="645" spans="1:10" s="20" customFormat="1" ht="22.5">
      <c r="A645" s="8" t="s">
        <v>494</v>
      </c>
      <c r="B645" s="48" t="s">
        <v>164</v>
      </c>
      <c r="C645" s="48" t="s">
        <v>169</v>
      </c>
      <c r="D645" s="48" t="s">
        <v>300</v>
      </c>
      <c r="E645" s="48" t="s">
        <v>279</v>
      </c>
      <c r="F645" s="76">
        <v>1959.6500000000003</v>
      </c>
      <c r="G645" s="76">
        <f>G647+G646+G648</f>
        <v>0</v>
      </c>
      <c r="H645" s="76">
        <f>H647+H646+H648</f>
        <v>0</v>
      </c>
      <c r="I645" s="76">
        <f>I647+I646+I648</f>
        <v>0</v>
      </c>
      <c r="J645" s="76">
        <f>J647+J646+J648</f>
        <v>1959.6500000000003</v>
      </c>
    </row>
    <row r="646" spans="1:10" s="20" customFormat="1" ht="22.5">
      <c r="A646" s="9" t="s">
        <v>573</v>
      </c>
      <c r="B646" s="47" t="s">
        <v>164</v>
      </c>
      <c r="C646" s="47" t="s">
        <v>169</v>
      </c>
      <c r="D646" s="47" t="s">
        <v>300</v>
      </c>
      <c r="E646" s="47" t="s">
        <v>30</v>
      </c>
      <c r="F646" s="70">
        <v>7.941000000000258</v>
      </c>
      <c r="G646" s="70">
        <v>0</v>
      </c>
      <c r="H646" s="70">
        <v>0</v>
      </c>
      <c r="I646" s="70">
        <v>0</v>
      </c>
      <c r="J646" s="70">
        <f>F646+G646+H646+I646</f>
        <v>7.941000000000258</v>
      </c>
    </row>
    <row r="647" spans="1:10" s="21" customFormat="1" ht="12.75">
      <c r="A647" s="9" t="s">
        <v>24</v>
      </c>
      <c r="B647" s="47" t="s">
        <v>164</v>
      </c>
      <c r="C647" s="47" t="s">
        <v>169</v>
      </c>
      <c r="D647" s="47" t="s">
        <v>300</v>
      </c>
      <c r="E647" s="47" t="s">
        <v>23</v>
      </c>
      <c r="F647" s="70">
        <v>374.759</v>
      </c>
      <c r="G647" s="70">
        <v>0</v>
      </c>
      <c r="H647" s="70">
        <v>0</v>
      </c>
      <c r="I647" s="70">
        <v>0</v>
      </c>
      <c r="J647" s="70">
        <f>F647+G647+H647+I647</f>
        <v>374.759</v>
      </c>
    </row>
    <row r="648" spans="1:10" s="21" customFormat="1" ht="22.5">
      <c r="A648" s="9" t="s">
        <v>120</v>
      </c>
      <c r="B648" s="47" t="s">
        <v>164</v>
      </c>
      <c r="C648" s="47" t="s">
        <v>169</v>
      </c>
      <c r="D648" s="47" t="s">
        <v>300</v>
      </c>
      <c r="E648" s="47" t="s">
        <v>29</v>
      </c>
      <c r="F648" s="70">
        <v>1576.95</v>
      </c>
      <c r="G648" s="70">
        <v>0</v>
      </c>
      <c r="H648" s="70">
        <v>0</v>
      </c>
      <c r="I648" s="70">
        <v>0</v>
      </c>
      <c r="J648" s="70">
        <f>F648+G648+H648+I648</f>
        <v>1576.95</v>
      </c>
    </row>
    <row r="649" spans="1:10" s="22" customFormat="1" ht="12.75">
      <c r="A649" s="8" t="s">
        <v>147</v>
      </c>
      <c r="B649" s="48" t="s">
        <v>164</v>
      </c>
      <c r="C649" s="48" t="s">
        <v>169</v>
      </c>
      <c r="D649" s="48" t="s">
        <v>95</v>
      </c>
      <c r="E649" s="48" t="s">
        <v>279</v>
      </c>
      <c r="F649" s="76">
        <v>1108.207</v>
      </c>
      <c r="G649" s="76">
        <f aca="true" t="shared" si="41" ref="G649:J652">G650</f>
        <v>0</v>
      </c>
      <c r="H649" s="76">
        <f t="shared" si="41"/>
        <v>0</v>
      </c>
      <c r="I649" s="76">
        <f t="shared" si="41"/>
        <v>0</v>
      </c>
      <c r="J649" s="76">
        <f t="shared" si="41"/>
        <v>1108.207</v>
      </c>
    </row>
    <row r="650" spans="1:10" s="22" customFormat="1" ht="12.75">
      <c r="A650" s="8" t="s">
        <v>94</v>
      </c>
      <c r="B650" s="48" t="s">
        <v>164</v>
      </c>
      <c r="C650" s="48" t="s">
        <v>169</v>
      </c>
      <c r="D650" s="48" t="s">
        <v>96</v>
      </c>
      <c r="E650" s="48" t="s">
        <v>279</v>
      </c>
      <c r="F650" s="76">
        <v>1108.207</v>
      </c>
      <c r="G650" s="76">
        <f t="shared" si="41"/>
        <v>0</v>
      </c>
      <c r="H650" s="76">
        <f t="shared" si="41"/>
        <v>0</v>
      </c>
      <c r="I650" s="76">
        <f t="shared" si="41"/>
        <v>0</v>
      </c>
      <c r="J650" s="76">
        <f t="shared" si="41"/>
        <v>1108.207</v>
      </c>
    </row>
    <row r="651" spans="1:10" s="22" customFormat="1" ht="12.75">
      <c r="A651" s="8" t="s">
        <v>278</v>
      </c>
      <c r="B651" s="48" t="s">
        <v>164</v>
      </c>
      <c r="C651" s="48" t="s">
        <v>169</v>
      </c>
      <c r="D651" s="48" t="s">
        <v>97</v>
      </c>
      <c r="E651" s="48" t="s">
        <v>279</v>
      </c>
      <c r="F651" s="76">
        <v>1108.207</v>
      </c>
      <c r="G651" s="76">
        <f t="shared" si="41"/>
        <v>0</v>
      </c>
      <c r="H651" s="76">
        <f t="shared" si="41"/>
        <v>0</v>
      </c>
      <c r="I651" s="76">
        <f t="shared" si="41"/>
        <v>0</v>
      </c>
      <c r="J651" s="76">
        <f t="shared" si="41"/>
        <v>1108.207</v>
      </c>
    </row>
    <row r="652" spans="1:10" s="22" customFormat="1" ht="22.5">
      <c r="A652" s="8" t="s">
        <v>100</v>
      </c>
      <c r="B652" s="48" t="s">
        <v>164</v>
      </c>
      <c r="C652" s="48" t="s">
        <v>169</v>
      </c>
      <c r="D652" s="48" t="s">
        <v>98</v>
      </c>
      <c r="E652" s="48" t="s">
        <v>279</v>
      </c>
      <c r="F652" s="76">
        <v>1108.207</v>
      </c>
      <c r="G652" s="76">
        <f t="shared" si="41"/>
        <v>0</v>
      </c>
      <c r="H652" s="76">
        <f t="shared" si="41"/>
        <v>0</v>
      </c>
      <c r="I652" s="76">
        <f t="shared" si="41"/>
        <v>0</v>
      </c>
      <c r="J652" s="76">
        <f t="shared" si="41"/>
        <v>1108.207</v>
      </c>
    </row>
    <row r="653" spans="1:10" s="20" customFormat="1" ht="45">
      <c r="A653" s="9" t="s">
        <v>28</v>
      </c>
      <c r="B653" s="47" t="s">
        <v>164</v>
      </c>
      <c r="C653" s="47" t="s">
        <v>169</v>
      </c>
      <c r="D653" s="47" t="s">
        <v>98</v>
      </c>
      <c r="E653" s="47" t="s">
        <v>26</v>
      </c>
      <c r="F653" s="82">
        <v>1108.207</v>
      </c>
      <c r="G653" s="82">
        <v>0</v>
      </c>
      <c r="H653" s="82">
        <v>0</v>
      </c>
      <c r="I653" s="82">
        <v>0</v>
      </c>
      <c r="J653" s="82">
        <f>F653+G653+H653+I653</f>
        <v>1108.207</v>
      </c>
    </row>
    <row r="654" spans="1:10" ht="30" customHeight="1">
      <c r="A654" s="5" t="s">
        <v>391</v>
      </c>
      <c r="B654" s="83" t="s">
        <v>69</v>
      </c>
      <c r="C654" s="84" t="s">
        <v>242</v>
      </c>
      <c r="D654" s="84"/>
      <c r="E654" s="84" t="s">
        <v>242</v>
      </c>
      <c r="F654" s="78">
        <v>1987.5210000000002</v>
      </c>
      <c r="G654" s="78">
        <f aca="true" t="shared" si="42" ref="G654:J656">G655</f>
        <v>0</v>
      </c>
      <c r="H654" s="78">
        <f t="shared" si="42"/>
        <v>0</v>
      </c>
      <c r="I654" s="78">
        <f t="shared" si="42"/>
        <v>0</v>
      </c>
      <c r="J654" s="78">
        <f t="shared" si="42"/>
        <v>1987.5210000000002</v>
      </c>
    </row>
    <row r="655" spans="1:10" ht="31.5" customHeight="1">
      <c r="A655" s="6" t="s">
        <v>70</v>
      </c>
      <c r="B655" s="85" t="s">
        <v>69</v>
      </c>
      <c r="C655" s="46" t="s">
        <v>71</v>
      </c>
      <c r="D655" s="46"/>
      <c r="E655" s="46" t="s">
        <v>242</v>
      </c>
      <c r="F655" s="75">
        <v>1987.5210000000002</v>
      </c>
      <c r="G655" s="75">
        <f t="shared" si="42"/>
        <v>0</v>
      </c>
      <c r="H655" s="75">
        <f t="shared" si="42"/>
        <v>0</v>
      </c>
      <c r="I655" s="75">
        <f t="shared" si="42"/>
        <v>0</v>
      </c>
      <c r="J655" s="75">
        <f t="shared" si="42"/>
        <v>1987.5210000000002</v>
      </c>
    </row>
    <row r="656" spans="1:10" ht="12.75">
      <c r="A656" s="8" t="s">
        <v>147</v>
      </c>
      <c r="B656" s="86" t="s">
        <v>69</v>
      </c>
      <c r="C656" s="48" t="s">
        <v>71</v>
      </c>
      <c r="D656" s="48" t="s">
        <v>95</v>
      </c>
      <c r="E656" s="46"/>
      <c r="F656" s="76">
        <v>1987.5210000000002</v>
      </c>
      <c r="G656" s="76">
        <f t="shared" si="42"/>
        <v>0</v>
      </c>
      <c r="H656" s="76">
        <f t="shared" si="42"/>
        <v>0</v>
      </c>
      <c r="I656" s="76">
        <f t="shared" si="42"/>
        <v>0</v>
      </c>
      <c r="J656" s="76">
        <f t="shared" si="42"/>
        <v>1987.5210000000002</v>
      </c>
    </row>
    <row r="657" spans="1:10" ht="12.75">
      <c r="A657" s="8" t="s">
        <v>94</v>
      </c>
      <c r="B657" s="86" t="s">
        <v>69</v>
      </c>
      <c r="C657" s="48" t="s">
        <v>71</v>
      </c>
      <c r="D657" s="48" t="s">
        <v>96</v>
      </c>
      <c r="E657" s="46"/>
      <c r="F657" s="76">
        <v>1987.5210000000002</v>
      </c>
      <c r="G657" s="76">
        <f>G658+G662</f>
        <v>0</v>
      </c>
      <c r="H657" s="76">
        <f>H658+H662</f>
        <v>0</v>
      </c>
      <c r="I657" s="76">
        <f>I658+I662</f>
        <v>0</v>
      </c>
      <c r="J657" s="76">
        <f>J658+J662</f>
        <v>1987.5210000000002</v>
      </c>
    </row>
    <row r="658" spans="1:10" ht="13.5" customHeight="1">
      <c r="A658" s="10" t="s">
        <v>278</v>
      </c>
      <c r="B658" s="86" t="s">
        <v>69</v>
      </c>
      <c r="C658" s="48" t="s">
        <v>71</v>
      </c>
      <c r="D658" s="48" t="s">
        <v>97</v>
      </c>
      <c r="E658" s="48" t="s">
        <v>279</v>
      </c>
      <c r="F658" s="76">
        <v>830.314</v>
      </c>
      <c r="G658" s="76">
        <f>G659</f>
        <v>0</v>
      </c>
      <c r="H658" s="76">
        <f>H659</f>
        <v>0</v>
      </c>
      <c r="I658" s="76">
        <f>I659</f>
        <v>0</v>
      </c>
      <c r="J658" s="76">
        <f>J659</f>
        <v>830.314</v>
      </c>
    </row>
    <row r="659" spans="1:10" ht="21.75" customHeight="1">
      <c r="A659" s="10" t="s">
        <v>111</v>
      </c>
      <c r="B659" s="86" t="s">
        <v>69</v>
      </c>
      <c r="C659" s="48" t="s">
        <v>71</v>
      </c>
      <c r="D659" s="48" t="s">
        <v>110</v>
      </c>
      <c r="E659" s="48" t="s">
        <v>279</v>
      </c>
      <c r="F659" s="76">
        <v>830.314</v>
      </c>
      <c r="G659" s="76">
        <f>G661+G660</f>
        <v>0</v>
      </c>
      <c r="H659" s="76">
        <f>H661+H660</f>
        <v>0</v>
      </c>
      <c r="I659" s="76">
        <f>I661+I660</f>
        <v>0</v>
      </c>
      <c r="J659" s="76">
        <f>J661+J660</f>
        <v>830.314</v>
      </c>
    </row>
    <row r="660" spans="1:10" ht="45">
      <c r="A660" s="11" t="s">
        <v>28</v>
      </c>
      <c r="B660" s="87" t="s">
        <v>69</v>
      </c>
      <c r="C660" s="47" t="s">
        <v>71</v>
      </c>
      <c r="D660" s="47" t="s">
        <v>110</v>
      </c>
      <c r="E660" s="47" t="s">
        <v>26</v>
      </c>
      <c r="F660" s="70">
        <v>670.6279999999999</v>
      </c>
      <c r="G660" s="82">
        <v>0</v>
      </c>
      <c r="H660" s="82">
        <v>0</v>
      </c>
      <c r="I660" s="82">
        <v>0</v>
      </c>
      <c r="J660" s="70">
        <f>F660+G660+H660+I660</f>
        <v>670.6279999999999</v>
      </c>
    </row>
    <row r="661" spans="1:10" ht="21.75" customHeight="1">
      <c r="A661" s="11" t="s">
        <v>27</v>
      </c>
      <c r="B661" s="87" t="s">
        <v>69</v>
      </c>
      <c r="C661" s="47" t="s">
        <v>71</v>
      </c>
      <c r="D661" s="47" t="s">
        <v>110</v>
      </c>
      <c r="E661" s="47" t="s">
        <v>30</v>
      </c>
      <c r="F661" s="70">
        <v>159.686</v>
      </c>
      <c r="G661" s="82">
        <v>0</v>
      </c>
      <c r="H661" s="82">
        <v>0</v>
      </c>
      <c r="I661" s="82">
        <v>0</v>
      </c>
      <c r="J661" s="70">
        <f>F661+G661+H661+I661</f>
        <v>159.686</v>
      </c>
    </row>
    <row r="662" spans="1:10" ht="21.75" customHeight="1">
      <c r="A662" s="8" t="s">
        <v>72</v>
      </c>
      <c r="B662" s="86" t="s">
        <v>69</v>
      </c>
      <c r="C662" s="48" t="s">
        <v>71</v>
      </c>
      <c r="D662" s="48" t="s">
        <v>60</v>
      </c>
      <c r="E662" s="48" t="s">
        <v>279</v>
      </c>
      <c r="F662" s="76">
        <v>1157.207</v>
      </c>
      <c r="G662" s="76">
        <f>G663</f>
        <v>0</v>
      </c>
      <c r="H662" s="76">
        <f>H663</f>
        <v>0</v>
      </c>
      <c r="I662" s="76">
        <f>I663</f>
        <v>0</v>
      </c>
      <c r="J662" s="76">
        <f>J663</f>
        <v>1157.207</v>
      </c>
    </row>
    <row r="663" spans="1:10" ht="45">
      <c r="A663" s="11" t="s">
        <v>28</v>
      </c>
      <c r="B663" s="47" t="s">
        <v>69</v>
      </c>
      <c r="C663" s="47" t="s">
        <v>71</v>
      </c>
      <c r="D663" s="47" t="s">
        <v>60</v>
      </c>
      <c r="E663" s="47" t="s">
        <v>26</v>
      </c>
      <c r="F663" s="70">
        <v>1157.207</v>
      </c>
      <c r="G663" s="82">
        <v>0</v>
      </c>
      <c r="H663" s="82">
        <v>0</v>
      </c>
      <c r="I663" s="82">
        <v>0</v>
      </c>
      <c r="J663" s="70">
        <f>F663+G663+H663+I663</f>
        <v>1157.207</v>
      </c>
    </row>
    <row r="664" spans="1:10" ht="27" customHeight="1">
      <c r="A664" s="5" t="s">
        <v>393</v>
      </c>
      <c r="B664" s="83" t="s">
        <v>243</v>
      </c>
      <c r="C664" s="84" t="s">
        <v>242</v>
      </c>
      <c r="D664" s="84"/>
      <c r="E664" s="84" t="s">
        <v>242</v>
      </c>
      <c r="F664" s="74">
        <v>4472.71</v>
      </c>
      <c r="G664" s="74">
        <f>G665+G675</f>
        <v>0</v>
      </c>
      <c r="H664" s="74">
        <f>H665+H675</f>
        <v>0</v>
      </c>
      <c r="I664" s="74">
        <f>I665+I675</f>
        <v>0</v>
      </c>
      <c r="J664" s="74">
        <f>J665+J675</f>
        <v>4472.71</v>
      </c>
    </row>
    <row r="665" spans="1:10" ht="45" customHeight="1">
      <c r="A665" s="6" t="s">
        <v>276</v>
      </c>
      <c r="B665" s="85" t="s">
        <v>243</v>
      </c>
      <c r="C665" s="46" t="s">
        <v>277</v>
      </c>
      <c r="D665" s="46"/>
      <c r="E665" s="46" t="s">
        <v>242</v>
      </c>
      <c r="F665" s="75">
        <v>4452.71</v>
      </c>
      <c r="G665" s="75">
        <f aca="true" t="shared" si="43" ref="G665:J666">G666</f>
        <v>0</v>
      </c>
      <c r="H665" s="75">
        <f t="shared" si="43"/>
        <v>0</v>
      </c>
      <c r="I665" s="75">
        <f t="shared" si="43"/>
        <v>0</v>
      </c>
      <c r="J665" s="75">
        <f t="shared" si="43"/>
        <v>4452.71</v>
      </c>
    </row>
    <row r="666" spans="1:10" ht="12.75">
      <c r="A666" s="8" t="s">
        <v>147</v>
      </c>
      <c r="B666" s="86" t="s">
        <v>243</v>
      </c>
      <c r="C666" s="48" t="s">
        <v>277</v>
      </c>
      <c r="D666" s="48" t="s">
        <v>95</v>
      </c>
      <c r="E666" s="48"/>
      <c r="F666" s="76">
        <v>4452.71</v>
      </c>
      <c r="G666" s="76">
        <f t="shared" si="43"/>
        <v>0</v>
      </c>
      <c r="H666" s="76">
        <f t="shared" si="43"/>
        <v>0</v>
      </c>
      <c r="I666" s="76">
        <f t="shared" si="43"/>
        <v>0</v>
      </c>
      <c r="J666" s="76">
        <f t="shared" si="43"/>
        <v>4452.71</v>
      </c>
    </row>
    <row r="667" spans="1:10" ht="12.75">
      <c r="A667" s="8" t="s">
        <v>94</v>
      </c>
      <c r="B667" s="86" t="s">
        <v>243</v>
      </c>
      <c r="C667" s="48" t="s">
        <v>277</v>
      </c>
      <c r="D667" s="48" t="s">
        <v>96</v>
      </c>
      <c r="E667" s="48"/>
      <c r="F667" s="76">
        <v>4452.71</v>
      </c>
      <c r="G667" s="76">
        <f>G668+G673</f>
        <v>0</v>
      </c>
      <c r="H667" s="76">
        <f>H668+H673</f>
        <v>0</v>
      </c>
      <c r="I667" s="76">
        <f>I668+I673</f>
        <v>0</v>
      </c>
      <c r="J667" s="76">
        <f>J668+J673</f>
        <v>4452.71</v>
      </c>
    </row>
    <row r="668" spans="1:10" ht="12" customHeight="1">
      <c r="A668" s="10" t="s">
        <v>278</v>
      </c>
      <c r="B668" s="86" t="s">
        <v>243</v>
      </c>
      <c r="C668" s="48" t="s">
        <v>277</v>
      </c>
      <c r="D668" s="48" t="s">
        <v>97</v>
      </c>
      <c r="E668" s="48" t="s">
        <v>279</v>
      </c>
      <c r="F668" s="76">
        <v>3199.384</v>
      </c>
      <c r="G668" s="76">
        <f>G669</f>
        <v>0</v>
      </c>
      <c r="H668" s="76">
        <f>H669</f>
        <v>0</v>
      </c>
      <c r="I668" s="76">
        <f>I669</f>
        <v>0</v>
      </c>
      <c r="J668" s="76">
        <f>J669</f>
        <v>3199.384</v>
      </c>
    </row>
    <row r="669" spans="1:10" ht="24.75" customHeight="1">
      <c r="A669" s="10" t="s">
        <v>100</v>
      </c>
      <c r="B669" s="86" t="s">
        <v>243</v>
      </c>
      <c r="C669" s="48" t="s">
        <v>277</v>
      </c>
      <c r="D669" s="48" t="s">
        <v>98</v>
      </c>
      <c r="E669" s="48" t="s">
        <v>279</v>
      </c>
      <c r="F669" s="76">
        <v>3199.384</v>
      </c>
      <c r="G669" s="76">
        <f>G671+G670+G672</f>
        <v>0</v>
      </c>
      <c r="H669" s="76">
        <f>H671+H670+H672</f>
        <v>0</v>
      </c>
      <c r="I669" s="76">
        <f>I671+I670+I672</f>
        <v>0</v>
      </c>
      <c r="J669" s="76">
        <f>J671+J670+J672</f>
        <v>3199.384</v>
      </c>
    </row>
    <row r="670" spans="1:10" ht="49.5" customHeight="1">
      <c r="A670" s="11" t="s">
        <v>28</v>
      </c>
      <c r="B670" s="87" t="s">
        <v>243</v>
      </c>
      <c r="C670" s="47" t="s">
        <v>277</v>
      </c>
      <c r="D670" s="47" t="s">
        <v>98</v>
      </c>
      <c r="E670" s="47" t="s">
        <v>26</v>
      </c>
      <c r="F670" s="70">
        <v>2674.838</v>
      </c>
      <c r="G670" s="70">
        <v>0</v>
      </c>
      <c r="H670" s="70">
        <v>0</v>
      </c>
      <c r="I670" s="70">
        <v>0</v>
      </c>
      <c r="J670" s="70">
        <f>F670+G670+H670+I670</f>
        <v>2674.838</v>
      </c>
    </row>
    <row r="671" spans="1:10" ht="21.75" customHeight="1">
      <c r="A671" s="11" t="s">
        <v>27</v>
      </c>
      <c r="B671" s="87" t="s">
        <v>243</v>
      </c>
      <c r="C671" s="47" t="s">
        <v>277</v>
      </c>
      <c r="D671" s="47" t="s">
        <v>98</v>
      </c>
      <c r="E671" s="47" t="s">
        <v>30</v>
      </c>
      <c r="F671" s="70">
        <v>521.806</v>
      </c>
      <c r="G671" s="70">
        <v>0</v>
      </c>
      <c r="H671" s="70">
        <v>0</v>
      </c>
      <c r="I671" s="70">
        <v>0</v>
      </c>
      <c r="J671" s="70">
        <f>F671+G671+H671+I671</f>
        <v>521.806</v>
      </c>
    </row>
    <row r="672" spans="1:10" ht="12" customHeight="1">
      <c r="A672" s="11" t="s">
        <v>22</v>
      </c>
      <c r="B672" s="87" t="s">
        <v>243</v>
      </c>
      <c r="C672" s="47" t="s">
        <v>277</v>
      </c>
      <c r="D672" s="47" t="s">
        <v>98</v>
      </c>
      <c r="E672" s="47" t="s">
        <v>21</v>
      </c>
      <c r="F672" s="70">
        <v>2.74</v>
      </c>
      <c r="G672" s="70">
        <v>0</v>
      </c>
      <c r="H672" s="70">
        <v>0</v>
      </c>
      <c r="I672" s="70">
        <v>0</v>
      </c>
      <c r="J672" s="70">
        <f>F672+G672+H672+I672</f>
        <v>2.74</v>
      </c>
    </row>
    <row r="673" spans="1:10" ht="21.75" customHeight="1">
      <c r="A673" s="10" t="s">
        <v>32</v>
      </c>
      <c r="B673" s="86" t="s">
        <v>243</v>
      </c>
      <c r="C673" s="48" t="s">
        <v>277</v>
      </c>
      <c r="D673" s="48" t="s">
        <v>102</v>
      </c>
      <c r="E673" s="48" t="s">
        <v>279</v>
      </c>
      <c r="F673" s="76">
        <v>1253.326</v>
      </c>
      <c r="G673" s="76">
        <f>G674</f>
        <v>0</v>
      </c>
      <c r="H673" s="76">
        <f>H674</f>
        <v>0</v>
      </c>
      <c r="I673" s="76">
        <f>I674</f>
        <v>0</v>
      </c>
      <c r="J673" s="76">
        <f>J674</f>
        <v>1253.326</v>
      </c>
    </row>
    <row r="674" spans="1:10" ht="48" customHeight="1">
      <c r="A674" s="11" t="s">
        <v>28</v>
      </c>
      <c r="B674" s="87" t="s">
        <v>243</v>
      </c>
      <c r="C674" s="47" t="s">
        <v>277</v>
      </c>
      <c r="D674" s="47" t="s">
        <v>102</v>
      </c>
      <c r="E674" s="47" t="s">
        <v>26</v>
      </c>
      <c r="F674" s="70">
        <v>1253.326</v>
      </c>
      <c r="G674" s="70">
        <v>0</v>
      </c>
      <c r="H674" s="70">
        <v>0</v>
      </c>
      <c r="I674" s="70">
        <v>0</v>
      </c>
      <c r="J674" s="70">
        <f>F674+G674+H674+I674</f>
        <v>1253.326</v>
      </c>
    </row>
    <row r="675" spans="1:10" ht="12.75">
      <c r="A675" s="12" t="s">
        <v>123</v>
      </c>
      <c r="B675" s="85" t="s">
        <v>243</v>
      </c>
      <c r="C675" s="46" t="s">
        <v>67</v>
      </c>
      <c r="D675" s="46"/>
      <c r="E675" s="46"/>
      <c r="F675" s="75">
        <v>20</v>
      </c>
      <c r="G675" s="75">
        <f>G678</f>
        <v>0</v>
      </c>
      <c r="H675" s="75">
        <f>H678</f>
        <v>0</v>
      </c>
      <c r="I675" s="75">
        <f>I678</f>
        <v>0</v>
      </c>
      <c r="J675" s="75">
        <f>J678</f>
        <v>20</v>
      </c>
    </row>
    <row r="676" spans="1:10" ht="12.75">
      <c r="A676" s="8" t="s">
        <v>147</v>
      </c>
      <c r="B676" s="86" t="s">
        <v>243</v>
      </c>
      <c r="C676" s="48" t="s">
        <v>277</v>
      </c>
      <c r="D676" s="48" t="s">
        <v>95</v>
      </c>
      <c r="E676" s="46"/>
      <c r="F676" s="76">
        <v>20</v>
      </c>
      <c r="G676" s="76">
        <f aca="true" t="shared" si="44" ref="G676:J678">G677</f>
        <v>0</v>
      </c>
      <c r="H676" s="76">
        <f t="shared" si="44"/>
        <v>0</v>
      </c>
      <c r="I676" s="76">
        <f t="shared" si="44"/>
        <v>0</v>
      </c>
      <c r="J676" s="76">
        <f t="shared" si="44"/>
        <v>20</v>
      </c>
    </row>
    <row r="677" spans="1:10" ht="22.5">
      <c r="A677" s="8" t="s">
        <v>103</v>
      </c>
      <c r="B677" s="86" t="s">
        <v>243</v>
      </c>
      <c r="C677" s="48" t="s">
        <v>277</v>
      </c>
      <c r="D677" s="48" t="s">
        <v>104</v>
      </c>
      <c r="E677" s="46"/>
      <c r="F677" s="76">
        <v>20</v>
      </c>
      <c r="G677" s="76">
        <f t="shared" si="44"/>
        <v>0</v>
      </c>
      <c r="H677" s="76">
        <f t="shared" si="44"/>
        <v>0</v>
      </c>
      <c r="I677" s="76">
        <f t="shared" si="44"/>
        <v>0</v>
      </c>
      <c r="J677" s="76">
        <f t="shared" si="44"/>
        <v>20</v>
      </c>
    </row>
    <row r="678" spans="1:10" ht="13.5" customHeight="1">
      <c r="A678" s="10" t="s">
        <v>68</v>
      </c>
      <c r="B678" s="86" t="s">
        <v>243</v>
      </c>
      <c r="C678" s="48" t="s">
        <v>67</v>
      </c>
      <c r="D678" s="48" t="s">
        <v>105</v>
      </c>
      <c r="E678" s="48" t="s">
        <v>279</v>
      </c>
      <c r="F678" s="76">
        <v>20</v>
      </c>
      <c r="G678" s="76">
        <f t="shared" si="44"/>
        <v>0</v>
      </c>
      <c r="H678" s="76">
        <f t="shared" si="44"/>
        <v>0</v>
      </c>
      <c r="I678" s="76">
        <f t="shared" si="44"/>
        <v>0</v>
      </c>
      <c r="J678" s="76">
        <f t="shared" si="44"/>
        <v>20</v>
      </c>
    </row>
    <row r="679" spans="1:10" ht="12.75" customHeight="1">
      <c r="A679" s="11" t="s">
        <v>24</v>
      </c>
      <c r="B679" s="87" t="s">
        <v>243</v>
      </c>
      <c r="C679" s="47" t="s">
        <v>67</v>
      </c>
      <c r="D679" s="47" t="s">
        <v>105</v>
      </c>
      <c r="E679" s="47" t="s">
        <v>23</v>
      </c>
      <c r="F679" s="70">
        <v>20</v>
      </c>
      <c r="G679" s="70">
        <v>0</v>
      </c>
      <c r="H679" s="70">
        <v>0</v>
      </c>
      <c r="I679" s="70">
        <v>0</v>
      </c>
      <c r="J679" s="70">
        <f>F679+G679+H679+I679</f>
        <v>20</v>
      </c>
    </row>
    <row r="680" spans="1:10" ht="39.75" customHeight="1">
      <c r="A680" s="5" t="s">
        <v>210</v>
      </c>
      <c r="B680" s="88" t="s">
        <v>121</v>
      </c>
      <c r="C680" s="88" t="s">
        <v>242</v>
      </c>
      <c r="D680" s="88"/>
      <c r="E680" s="88" t="s">
        <v>242</v>
      </c>
      <c r="F680" s="79">
        <v>56746.984000000004</v>
      </c>
      <c r="G680" s="79">
        <f>G681+G730+G714+G709+G722+G704+G727</f>
        <v>0</v>
      </c>
      <c r="H680" s="79">
        <f>H681+H730+H714+H709+H722+H704+H727</f>
        <v>0</v>
      </c>
      <c r="I680" s="79">
        <f>I681+I730+I714+I709+I722+I704+I727</f>
        <v>10000</v>
      </c>
      <c r="J680" s="79">
        <f>J681+J730+J714+J709+J722+J704+J727</f>
        <v>66746.98400000001</v>
      </c>
    </row>
    <row r="681" spans="1:10" s="20" customFormat="1" ht="13.5" customHeight="1">
      <c r="A681" s="6" t="s">
        <v>122</v>
      </c>
      <c r="B681" s="46" t="s">
        <v>121</v>
      </c>
      <c r="C681" s="46" t="s">
        <v>192</v>
      </c>
      <c r="D681" s="46"/>
      <c r="E681" s="46" t="s">
        <v>242</v>
      </c>
      <c r="F681" s="75">
        <v>26607.905</v>
      </c>
      <c r="G681" s="75">
        <f>G682+G690</f>
        <v>0</v>
      </c>
      <c r="H681" s="75">
        <f>H682+H690</f>
        <v>0</v>
      </c>
      <c r="I681" s="75">
        <f>I682+I690</f>
        <v>10000</v>
      </c>
      <c r="J681" s="75">
        <f>J682+J690</f>
        <v>36607.905000000006</v>
      </c>
    </row>
    <row r="682" spans="1:10" s="20" customFormat="1" ht="22.5">
      <c r="A682" s="8" t="s">
        <v>12</v>
      </c>
      <c r="B682" s="48" t="s">
        <v>121</v>
      </c>
      <c r="C682" s="48" t="s">
        <v>192</v>
      </c>
      <c r="D682" s="48" t="s">
        <v>244</v>
      </c>
      <c r="E682" s="48" t="s">
        <v>279</v>
      </c>
      <c r="F682" s="76">
        <v>15608.956999999999</v>
      </c>
      <c r="G682" s="76">
        <f>G683+G688</f>
        <v>0</v>
      </c>
      <c r="H682" s="76">
        <f>H683+H688</f>
        <v>0</v>
      </c>
      <c r="I682" s="76">
        <f>I683+I688</f>
        <v>10000</v>
      </c>
      <c r="J682" s="76">
        <f>J683+J688</f>
        <v>25608.957000000002</v>
      </c>
    </row>
    <row r="683" spans="1:10" s="20" customFormat="1" ht="22.5">
      <c r="A683" s="8" t="s">
        <v>37</v>
      </c>
      <c r="B683" s="48" t="s">
        <v>121</v>
      </c>
      <c r="C683" s="48" t="s">
        <v>192</v>
      </c>
      <c r="D683" s="48" t="s">
        <v>254</v>
      </c>
      <c r="E683" s="48" t="s">
        <v>279</v>
      </c>
      <c r="F683" s="76">
        <v>15537.431999999999</v>
      </c>
      <c r="G683" s="76">
        <f>G684</f>
        <v>0</v>
      </c>
      <c r="H683" s="76">
        <f>H684</f>
        <v>0</v>
      </c>
      <c r="I683" s="76">
        <f>I684</f>
        <v>10000</v>
      </c>
      <c r="J683" s="76">
        <f>J684</f>
        <v>25537.432</v>
      </c>
    </row>
    <row r="684" spans="1:10" s="20" customFormat="1" ht="22.5">
      <c r="A684" s="8" t="s">
        <v>614</v>
      </c>
      <c r="B684" s="48" t="s">
        <v>121</v>
      </c>
      <c r="C684" s="48" t="s">
        <v>192</v>
      </c>
      <c r="D684" s="48" t="s">
        <v>268</v>
      </c>
      <c r="E684" s="48" t="s">
        <v>279</v>
      </c>
      <c r="F684" s="76">
        <v>15537.431999999999</v>
      </c>
      <c r="G684" s="76">
        <f>G685+G686</f>
        <v>0</v>
      </c>
      <c r="H684" s="76">
        <f>H685+H686</f>
        <v>0</v>
      </c>
      <c r="I684" s="76">
        <f>I685+I686</f>
        <v>10000</v>
      </c>
      <c r="J684" s="76">
        <f>J685+J686</f>
        <v>25537.432</v>
      </c>
    </row>
    <row r="685" spans="1:10" s="20" customFormat="1" ht="23.25" customHeight="1">
      <c r="A685" s="9" t="s">
        <v>27</v>
      </c>
      <c r="B685" s="47" t="s">
        <v>121</v>
      </c>
      <c r="C685" s="47" t="s">
        <v>192</v>
      </c>
      <c r="D685" s="47" t="s">
        <v>268</v>
      </c>
      <c r="E685" s="47" t="s">
        <v>30</v>
      </c>
      <c r="F685" s="70">
        <v>12035.3</v>
      </c>
      <c r="G685" s="70">
        <v>0</v>
      </c>
      <c r="H685" s="70">
        <v>0</v>
      </c>
      <c r="I685" s="70">
        <v>0</v>
      </c>
      <c r="J685" s="70">
        <f>F685+G685+H685+I685</f>
        <v>12035.3</v>
      </c>
    </row>
    <row r="686" spans="1:10" s="20" customFormat="1" ht="23.25" customHeight="1">
      <c r="A686" s="9" t="s">
        <v>57</v>
      </c>
      <c r="B686" s="47" t="s">
        <v>121</v>
      </c>
      <c r="C686" s="47" t="s">
        <v>192</v>
      </c>
      <c r="D686" s="47" t="s">
        <v>268</v>
      </c>
      <c r="E686" s="47" t="s">
        <v>56</v>
      </c>
      <c r="F686" s="70">
        <v>3502.132</v>
      </c>
      <c r="G686" s="70">
        <v>0</v>
      </c>
      <c r="H686" s="70">
        <v>0</v>
      </c>
      <c r="I686" s="70">
        <v>10000</v>
      </c>
      <c r="J686" s="70">
        <f>F686+G686+H686+I686</f>
        <v>13502.132</v>
      </c>
    </row>
    <row r="687" spans="1:10" s="20" customFormat="1" ht="33" customHeight="1">
      <c r="A687" s="8" t="s">
        <v>494</v>
      </c>
      <c r="B687" s="48" t="s">
        <v>121</v>
      </c>
      <c r="C687" s="48" t="s">
        <v>192</v>
      </c>
      <c r="D687" s="48" t="s">
        <v>300</v>
      </c>
      <c r="E687" s="48" t="s">
        <v>279</v>
      </c>
      <c r="F687" s="76">
        <v>71.525</v>
      </c>
      <c r="G687" s="76">
        <f aca="true" t="shared" si="45" ref="G687:J688">G688</f>
        <v>0</v>
      </c>
      <c r="H687" s="76">
        <f t="shared" si="45"/>
        <v>0</v>
      </c>
      <c r="I687" s="76">
        <f t="shared" si="45"/>
        <v>0</v>
      </c>
      <c r="J687" s="76">
        <f t="shared" si="45"/>
        <v>71.525</v>
      </c>
    </row>
    <row r="688" spans="1:10" s="20" customFormat="1" ht="38.25" customHeight="1">
      <c r="A688" s="8" t="s">
        <v>809</v>
      </c>
      <c r="B688" s="48" t="s">
        <v>121</v>
      </c>
      <c r="C688" s="48" t="s">
        <v>192</v>
      </c>
      <c r="D688" s="48" t="s">
        <v>808</v>
      </c>
      <c r="E688" s="48" t="s">
        <v>279</v>
      </c>
      <c r="F688" s="76">
        <v>71.525</v>
      </c>
      <c r="G688" s="76">
        <f t="shared" si="45"/>
        <v>0</v>
      </c>
      <c r="H688" s="76">
        <f t="shared" si="45"/>
        <v>0</v>
      </c>
      <c r="I688" s="76">
        <f t="shared" si="45"/>
        <v>0</v>
      </c>
      <c r="J688" s="76">
        <f t="shared" si="45"/>
        <v>71.525</v>
      </c>
    </row>
    <row r="689" spans="1:10" s="20" customFormat="1" ht="23.25" customHeight="1">
      <c r="A689" s="9" t="s">
        <v>573</v>
      </c>
      <c r="B689" s="47" t="s">
        <v>121</v>
      </c>
      <c r="C689" s="47" t="s">
        <v>192</v>
      </c>
      <c r="D689" s="47" t="s">
        <v>808</v>
      </c>
      <c r="E689" s="47" t="s">
        <v>30</v>
      </c>
      <c r="F689" s="70">
        <v>71.525</v>
      </c>
      <c r="G689" s="70">
        <v>0</v>
      </c>
      <c r="H689" s="70">
        <v>0</v>
      </c>
      <c r="I689" s="70">
        <v>0</v>
      </c>
      <c r="J689" s="70">
        <f>F689+G689+H689+I689</f>
        <v>71.525</v>
      </c>
    </row>
    <row r="690" spans="1:10" s="20" customFormat="1" ht="12" customHeight="1">
      <c r="A690" s="8" t="s">
        <v>147</v>
      </c>
      <c r="B690" s="48" t="s">
        <v>121</v>
      </c>
      <c r="C690" s="48" t="s">
        <v>192</v>
      </c>
      <c r="D690" s="48" t="s">
        <v>95</v>
      </c>
      <c r="E690" s="48" t="s">
        <v>279</v>
      </c>
      <c r="F690" s="76">
        <v>10998.948000000002</v>
      </c>
      <c r="G690" s="76">
        <f>G693+G701+G691</f>
        <v>0</v>
      </c>
      <c r="H690" s="76">
        <f>H693+H701+H691</f>
        <v>0</v>
      </c>
      <c r="I690" s="76">
        <f>I693+I701+I691</f>
        <v>0</v>
      </c>
      <c r="J690" s="76">
        <f>J693+J701+J691</f>
        <v>10998.948000000002</v>
      </c>
    </row>
    <row r="691" spans="1:10" s="20" customFormat="1" ht="24" customHeight="1">
      <c r="A691" s="8" t="s">
        <v>794</v>
      </c>
      <c r="B691" s="48" t="s">
        <v>121</v>
      </c>
      <c r="C691" s="48" t="s">
        <v>192</v>
      </c>
      <c r="D691" s="48" t="s">
        <v>795</v>
      </c>
      <c r="E691" s="48" t="s">
        <v>279</v>
      </c>
      <c r="F691" s="76">
        <v>158.6</v>
      </c>
      <c r="G691" s="76">
        <f>G692</f>
        <v>0</v>
      </c>
      <c r="H691" s="76">
        <f>H692</f>
        <v>0</v>
      </c>
      <c r="I691" s="76">
        <f>I692</f>
        <v>0</v>
      </c>
      <c r="J691" s="76">
        <f>J692</f>
        <v>158.6</v>
      </c>
    </row>
    <row r="692" spans="1:10" s="20" customFormat="1" ht="26.25" customHeight="1">
      <c r="A692" s="9" t="s">
        <v>27</v>
      </c>
      <c r="B692" s="47" t="s">
        <v>121</v>
      </c>
      <c r="C692" s="47" t="s">
        <v>192</v>
      </c>
      <c r="D692" s="47" t="s">
        <v>795</v>
      </c>
      <c r="E692" s="47" t="s">
        <v>30</v>
      </c>
      <c r="F692" s="70">
        <v>158.6</v>
      </c>
      <c r="G692" s="70">
        <v>0</v>
      </c>
      <c r="H692" s="70">
        <v>0</v>
      </c>
      <c r="I692" s="70">
        <v>0</v>
      </c>
      <c r="J692" s="70">
        <f>F692+G692+H692+I692</f>
        <v>158.6</v>
      </c>
    </row>
    <row r="693" spans="1:10" s="20" customFormat="1" ht="12" customHeight="1">
      <c r="A693" s="8" t="s">
        <v>94</v>
      </c>
      <c r="B693" s="48" t="s">
        <v>121</v>
      </c>
      <c r="C693" s="48" t="s">
        <v>192</v>
      </c>
      <c r="D693" s="48" t="s">
        <v>96</v>
      </c>
      <c r="E693" s="48" t="s">
        <v>279</v>
      </c>
      <c r="F693" s="76">
        <v>10826.392000000002</v>
      </c>
      <c r="G693" s="76">
        <f>G696+G694</f>
        <v>0</v>
      </c>
      <c r="H693" s="76">
        <f>H696+H694</f>
        <v>0</v>
      </c>
      <c r="I693" s="76">
        <f>I696+I694</f>
        <v>0</v>
      </c>
      <c r="J693" s="76">
        <f>J696+J694</f>
        <v>10826.392000000002</v>
      </c>
    </row>
    <row r="694" spans="1:10" s="20" customFormat="1" ht="25.5" customHeight="1">
      <c r="A694" s="8" t="s">
        <v>217</v>
      </c>
      <c r="B694" s="48" t="s">
        <v>121</v>
      </c>
      <c r="C694" s="48" t="s">
        <v>192</v>
      </c>
      <c r="D694" s="48" t="s">
        <v>108</v>
      </c>
      <c r="E694" s="48" t="s">
        <v>279</v>
      </c>
      <c r="F694" s="76">
        <v>58.974</v>
      </c>
      <c r="G694" s="76">
        <f>G695</f>
        <v>0</v>
      </c>
      <c r="H694" s="76">
        <f>H695</f>
        <v>0</v>
      </c>
      <c r="I694" s="76">
        <f>I695</f>
        <v>0</v>
      </c>
      <c r="J694" s="76">
        <f>J695</f>
        <v>58.974</v>
      </c>
    </row>
    <row r="695" spans="1:10" s="20" customFormat="1" ht="12" customHeight="1">
      <c r="A695" s="9" t="s">
        <v>22</v>
      </c>
      <c r="B695" s="47" t="s">
        <v>121</v>
      </c>
      <c r="C695" s="47" t="s">
        <v>192</v>
      </c>
      <c r="D695" s="47" t="s">
        <v>108</v>
      </c>
      <c r="E695" s="47" t="s">
        <v>21</v>
      </c>
      <c r="F695" s="70">
        <v>58.974</v>
      </c>
      <c r="G695" s="70">
        <v>0</v>
      </c>
      <c r="H695" s="70">
        <v>0</v>
      </c>
      <c r="I695" s="70">
        <v>0</v>
      </c>
      <c r="J695" s="70">
        <f>F695+G695+H695+I695</f>
        <v>58.974</v>
      </c>
    </row>
    <row r="696" spans="1:10" s="20" customFormat="1" ht="13.5" customHeight="1">
      <c r="A696" s="8" t="s">
        <v>278</v>
      </c>
      <c r="B696" s="48" t="s">
        <v>121</v>
      </c>
      <c r="C696" s="48" t="s">
        <v>192</v>
      </c>
      <c r="D696" s="48" t="s">
        <v>97</v>
      </c>
      <c r="E696" s="48" t="s">
        <v>279</v>
      </c>
      <c r="F696" s="76">
        <v>10767.418000000001</v>
      </c>
      <c r="G696" s="76">
        <f>G697</f>
        <v>0</v>
      </c>
      <c r="H696" s="76">
        <f>H697</f>
        <v>0</v>
      </c>
      <c r="I696" s="76">
        <f>I697</f>
        <v>0</v>
      </c>
      <c r="J696" s="76">
        <f>J697</f>
        <v>10767.418000000001</v>
      </c>
    </row>
    <row r="697" spans="1:10" s="20" customFormat="1" ht="21.75" customHeight="1">
      <c r="A697" s="8" t="s">
        <v>100</v>
      </c>
      <c r="B697" s="48" t="s">
        <v>121</v>
      </c>
      <c r="C697" s="48" t="s">
        <v>192</v>
      </c>
      <c r="D697" s="48" t="s">
        <v>98</v>
      </c>
      <c r="E697" s="48" t="s">
        <v>279</v>
      </c>
      <c r="F697" s="76">
        <v>10767.418000000001</v>
      </c>
      <c r="G697" s="76">
        <f>G698+G699+G700</f>
        <v>0</v>
      </c>
      <c r="H697" s="76">
        <f>H698+H699+H700</f>
        <v>0</v>
      </c>
      <c r="I697" s="76">
        <f>I698+I699+I700</f>
        <v>0</v>
      </c>
      <c r="J697" s="76">
        <f>J698+J699+J700</f>
        <v>10767.418000000001</v>
      </c>
    </row>
    <row r="698" spans="1:10" s="20" customFormat="1" ht="45">
      <c r="A698" s="9" t="s">
        <v>28</v>
      </c>
      <c r="B698" s="47" t="s">
        <v>121</v>
      </c>
      <c r="C698" s="47" t="s">
        <v>192</v>
      </c>
      <c r="D698" s="47" t="s">
        <v>98</v>
      </c>
      <c r="E698" s="47" t="s">
        <v>26</v>
      </c>
      <c r="F698" s="70">
        <v>9433.169000000002</v>
      </c>
      <c r="G698" s="70">
        <v>0</v>
      </c>
      <c r="H698" s="70">
        <v>0</v>
      </c>
      <c r="I698" s="70">
        <v>0</v>
      </c>
      <c r="J698" s="70">
        <f>F698+G698+H698+I698</f>
        <v>9433.169000000002</v>
      </c>
    </row>
    <row r="699" spans="1:10" s="20" customFormat="1" ht="23.25" customHeight="1">
      <c r="A699" s="9" t="s">
        <v>27</v>
      </c>
      <c r="B699" s="48" t="s">
        <v>121</v>
      </c>
      <c r="C699" s="47" t="s">
        <v>192</v>
      </c>
      <c r="D699" s="47" t="s">
        <v>98</v>
      </c>
      <c r="E699" s="47" t="s">
        <v>30</v>
      </c>
      <c r="F699" s="70">
        <v>838.389</v>
      </c>
      <c r="G699" s="70">
        <v>0</v>
      </c>
      <c r="H699" s="70">
        <v>0</v>
      </c>
      <c r="I699" s="70">
        <v>0</v>
      </c>
      <c r="J699" s="70">
        <f>F699+G699+H699+I699</f>
        <v>838.389</v>
      </c>
    </row>
    <row r="700" spans="1:10" s="20" customFormat="1" ht="12.75">
      <c r="A700" s="9" t="s">
        <v>22</v>
      </c>
      <c r="B700" s="47" t="s">
        <v>121</v>
      </c>
      <c r="C700" s="47" t="s">
        <v>192</v>
      </c>
      <c r="D700" s="47" t="s">
        <v>98</v>
      </c>
      <c r="E700" s="47" t="s">
        <v>21</v>
      </c>
      <c r="F700" s="70">
        <v>495.85999999999996</v>
      </c>
      <c r="G700" s="70">
        <v>0</v>
      </c>
      <c r="H700" s="70">
        <v>0</v>
      </c>
      <c r="I700" s="70">
        <v>0</v>
      </c>
      <c r="J700" s="70">
        <f>F700+G700+H700+I700</f>
        <v>495.85999999999996</v>
      </c>
    </row>
    <row r="701" spans="1:10" s="20" customFormat="1" ht="21.75" customHeight="1">
      <c r="A701" s="8" t="s">
        <v>216</v>
      </c>
      <c r="B701" s="48" t="s">
        <v>121</v>
      </c>
      <c r="C701" s="48" t="s">
        <v>192</v>
      </c>
      <c r="D701" s="48" t="s">
        <v>99</v>
      </c>
      <c r="E701" s="48" t="s">
        <v>279</v>
      </c>
      <c r="F701" s="76">
        <v>13.956</v>
      </c>
      <c r="G701" s="76">
        <f aca="true" t="shared" si="46" ref="G701:J702">G702</f>
        <v>0</v>
      </c>
      <c r="H701" s="76">
        <f t="shared" si="46"/>
        <v>0</v>
      </c>
      <c r="I701" s="76">
        <f t="shared" si="46"/>
        <v>0</v>
      </c>
      <c r="J701" s="76">
        <f t="shared" si="46"/>
        <v>13.956</v>
      </c>
    </row>
    <row r="702" spans="1:10" s="20" customFormat="1" ht="21.75" customHeight="1">
      <c r="A702" s="8" t="s">
        <v>100</v>
      </c>
      <c r="B702" s="48" t="s">
        <v>121</v>
      </c>
      <c r="C702" s="48" t="s">
        <v>192</v>
      </c>
      <c r="D702" s="48" t="s">
        <v>101</v>
      </c>
      <c r="E702" s="48" t="s">
        <v>279</v>
      </c>
      <c r="F702" s="76">
        <v>13.956</v>
      </c>
      <c r="G702" s="76">
        <f t="shared" si="46"/>
        <v>0</v>
      </c>
      <c r="H702" s="76">
        <f t="shared" si="46"/>
        <v>0</v>
      </c>
      <c r="I702" s="76">
        <f t="shared" si="46"/>
        <v>0</v>
      </c>
      <c r="J702" s="76">
        <f t="shared" si="46"/>
        <v>13.956</v>
      </c>
    </row>
    <row r="703" spans="1:10" s="20" customFormat="1" ht="12.75" customHeight="1">
      <c r="A703" s="9" t="s">
        <v>22</v>
      </c>
      <c r="B703" s="47" t="s">
        <v>121</v>
      </c>
      <c r="C703" s="47" t="s">
        <v>192</v>
      </c>
      <c r="D703" s="47" t="s">
        <v>101</v>
      </c>
      <c r="E703" s="47" t="s">
        <v>21</v>
      </c>
      <c r="F703" s="70">
        <v>13.956</v>
      </c>
      <c r="G703" s="70">
        <v>0</v>
      </c>
      <c r="H703" s="70">
        <v>0</v>
      </c>
      <c r="I703" s="70">
        <v>0</v>
      </c>
      <c r="J703" s="70">
        <f>F703+G703+H703+I703</f>
        <v>13.956</v>
      </c>
    </row>
    <row r="704" spans="1:10" s="20" customFormat="1" ht="12.75" customHeight="1">
      <c r="A704" s="6" t="s">
        <v>33</v>
      </c>
      <c r="B704" s="46" t="s">
        <v>121</v>
      </c>
      <c r="C704" s="46" t="s">
        <v>73</v>
      </c>
      <c r="D704" s="47"/>
      <c r="E704" s="47"/>
      <c r="F704" s="75">
        <v>239.1</v>
      </c>
      <c r="G704" s="75">
        <f>G705+G707</f>
        <v>0</v>
      </c>
      <c r="H704" s="75">
        <f>H705+H707</f>
        <v>0</v>
      </c>
      <c r="I704" s="75">
        <f>I705+I707</f>
        <v>0</v>
      </c>
      <c r="J704" s="75">
        <f>J705+J707</f>
        <v>239.1</v>
      </c>
    </row>
    <row r="705" spans="1:10" s="20" customFormat="1" ht="36" customHeight="1">
      <c r="A705" s="8" t="s">
        <v>404</v>
      </c>
      <c r="B705" s="48" t="s">
        <v>121</v>
      </c>
      <c r="C705" s="48" t="s">
        <v>73</v>
      </c>
      <c r="D705" s="48" t="s">
        <v>770</v>
      </c>
      <c r="E705" s="48" t="s">
        <v>279</v>
      </c>
      <c r="F705" s="76">
        <v>238.1</v>
      </c>
      <c r="G705" s="76">
        <f>G706</f>
        <v>0</v>
      </c>
      <c r="H705" s="76">
        <f>H706</f>
        <v>0</v>
      </c>
      <c r="I705" s="76">
        <f>I706</f>
        <v>0</v>
      </c>
      <c r="J705" s="76">
        <f>J706</f>
        <v>238.1</v>
      </c>
    </row>
    <row r="706" spans="1:10" s="20" customFormat="1" ht="23.25" customHeight="1">
      <c r="A706" s="9" t="s">
        <v>27</v>
      </c>
      <c r="B706" s="47" t="s">
        <v>121</v>
      </c>
      <c r="C706" s="47" t="s">
        <v>73</v>
      </c>
      <c r="D706" s="47" t="s">
        <v>770</v>
      </c>
      <c r="E706" s="47" t="s">
        <v>30</v>
      </c>
      <c r="F706" s="70">
        <v>238.1</v>
      </c>
      <c r="G706" s="70">
        <v>0</v>
      </c>
      <c r="H706" s="70">
        <v>0</v>
      </c>
      <c r="I706" s="70">
        <v>0</v>
      </c>
      <c r="J706" s="70">
        <f>F706+G706+H706+I706</f>
        <v>238.1</v>
      </c>
    </row>
    <row r="707" spans="1:10" s="20" customFormat="1" ht="36.75" customHeight="1">
      <c r="A707" s="8" t="s">
        <v>491</v>
      </c>
      <c r="B707" s="48" t="s">
        <v>121</v>
      </c>
      <c r="C707" s="48" t="s">
        <v>73</v>
      </c>
      <c r="D707" s="48" t="s">
        <v>267</v>
      </c>
      <c r="E707" s="48" t="s">
        <v>279</v>
      </c>
      <c r="F707" s="76">
        <v>1</v>
      </c>
      <c r="G707" s="76">
        <f aca="true" t="shared" si="47" ref="G707:J710">G708</f>
        <v>0</v>
      </c>
      <c r="H707" s="76">
        <f t="shared" si="47"/>
        <v>0</v>
      </c>
      <c r="I707" s="76">
        <f t="shared" si="47"/>
        <v>0</v>
      </c>
      <c r="J707" s="76">
        <f t="shared" si="47"/>
        <v>1</v>
      </c>
    </row>
    <row r="708" spans="1:10" s="20" customFormat="1" ht="23.25" customHeight="1">
      <c r="A708" s="9" t="s">
        <v>31</v>
      </c>
      <c r="B708" s="47" t="s">
        <v>121</v>
      </c>
      <c r="C708" s="47" t="s">
        <v>73</v>
      </c>
      <c r="D708" s="47" t="s">
        <v>267</v>
      </c>
      <c r="E708" s="47" t="s">
        <v>30</v>
      </c>
      <c r="F708" s="70">
        <v>1</v>
      </c>
      <c r="G708" s="70">
        <v>0</v>
      </c>
      <c r="H708" s="70">
        <v>0</v>
      </c>
      <c r="I708" s="70">
        <v>0</v>
      </c>
      <c r="J708" s="70">
        <f>F708+G708+H708+I708</f>
        <v>1</v>
      </c>
    </row>
    <row r="709" spans="1:10" s="21" customFormat="1" ht="14.25" customHeight="1">
      <c r="A709" s="129" t="s">
        <v>585</v>
      </c>
      <c r="B709" s="46" t="s">
        <v>121</v>
      </c>
      <c r="C709" s="46" t="s">
        <v>586</v>
      </c>
      <c r="D709" s="47"/>
      <c r="E709" s="47"/>
      <c r="F709" s="75">
        <v>851.099</v>
      </c>
      <c r="G709" s="75">
        <f>G710+G712</f>
        <v>0</v>
      </c>
      <c r="H709" s="75">
        <f>H710+H712</f>
        <v>0</v>
      </c>
      <c r="I709" s="75">
        <f>I710+I712</f>
        <v>0</v>
      </c>
      <c r="J709" s="75">
        <f>J710+J712</f>
        <v>851.099</v>
      </c>
    </row>
    <row r="710" spans="1:10" s="22" customFormat="1" ht="34.5" customHeight="1">
      <c r="A710" s="8" t="s">
        <v>593</v>
      </c>
      <c r="B710" s="48" t="s">
        <v>121</v>
      </c>
      <c r="C710" s="48" t="s">
        <v>586</v>
      </c>
      <c r="D710" s="48" t="s">
        <v>594</v>
      </c>
      <c r="E710" s="48" t="s">
        <v>279</v>
      </c>
      <c r="F710" s="76">
        <v>0</v>
      </c>
      <c r="G710" s="76">
        <f t="shared" si="47"/>
        <v>0</v>
      </c>
      <c r="H710" s="76">
        <f t="shared" si="47"/>
        <v>0</v>
      </c>
      <c r="I710" s="76">
        <f t="shared" si="47"/>
        <v>0</v>
      </c>
      <c r="J710" s="76">
        <f t="shared" si="47"/>
        <v>0</v>
      </c>
    </row>
    <row r="711" spans="1:10" s="21" customFormat="1" ht="24.75" customHeight="1">
      <c r="A711" s="9" t="s">
        <v>27</v>
      </c>
      <c r="B711" s="47" t="s">
        <v>121</v>
      </c>
      <c r="C711" s="47" t="s">
        <v>586</v>
      </c>
      <c r="D711" s="47" t="s">
        <v>594</v>
      </c>
      <c r="E711" s="47" t="s">
        <v>30</v>
      </c>
      <c r="F711" s="70">
        <v>0</v>
      </c>
      <c r="G711" s="70">
        <v>0</v>
      </c>
      <c r="H711" s="70">
        <v>0</v>
      </c>
      <c r="I711" s="70">
        <v>0</v>
      </c>
      <c r="J711" s="70">
        <f>F711+G711+H711+I711</f>
        <v>0</v>
      </c>
    </row>
    <row r="712" spans="1:10" s="21" customFormat="1" ht="59.25" customHeight="1">
      <c r="A712" s="8" t="s">
        <v>831</v>
      </c>
      <c r="B712" s="48" t="s">
        <v>121</v>
      </c>
      <c r="C712" s="48" t="s">
        <v>586</v>
      </c>
      <c r="D712" s="48" t="s">
        <v>832</v>
      </c>
      <c r="E712" s="48" t="s">
        <v>279</v>
      </c>
      <c r="F712" s="76">
        <v>851.099</v>
      </c>
      <c r="G712" s="76">
        <f>G713</f>
        <v>0</v>
      </c>
      <c r="H712" s="76">
        <v>0</v>
      </c>
      <c r="I712" s="76">
        <v>0</v>
      </c>
      <c r="J712" s="76">
        <f>J713</f>
        <v>851.099</v>
      </c>
    </row>
    <row r="713" spans="1:10" s="21" customFormat="1" ht="14.25" customHeight="1">
      <c r="A713" s="9" t="s">
        <v>22</v>
      </c>
      <c r="B713" s="47" t="s">
        <v>121</v>
      </c>
      <c r="C713" s="47" t="s">
        <v>586</v>
      </c>
      <c r="D713" s="47" t="s">
        <v>832</v>
      </c>
      <c r="E713" s="47" t="s">
        <v>21</v>
      </c>
      <c r="F713" s="70">
        <v>851.099</v>
      </c>
      <c r="G713" s="70">
        <v>0</v>
      </c>
      <c r="H713" s="70">
        <v>0</v>
      </c>
      <c r="I713" s="70">
        <v>0</v>
      </c>
      <c r="J713" s="70">
        <f>F713+G713+H713+I713</f>
        <v>851.099</v>
      </c>
    </row>
    <row r="714" spans="1:10" s="20" customFormat="1" ht="12.75" customHeight="1">
      <c r="A714" s="6" t="s">
        <v>550</v>
      </c>
      <c r="B714" s="46" t="s">
        <v>121</v>
      </c>
      <c r="C714" s="46" t="s">
        <v>551</v>
      </c>
      <c r="D714" s="47"/>
      <c r="E714" s="47"/>
      <c r="F714" s="75">
        <v>1792.48</v>
      </c>
      <c r="G714" s="75">
        <f>G717+G715</f>
        <v>0</v>
      </c>
      <c r="H714" s="75">
        <f>H717+H715</f>
        <v>0</v>
      </c>
      <c r="I714" s="75">
        <f>I717+I715</f>
        <v>0</v>
      </c>
      <c r="J714" s="75">
        <f>J717+J715</f>
        <v>1792.48</v>
      </c>
    </row>
    <row r="715" spans="1:10" s="20" customFormat="1" ht="21.75" customHeight="1">
      <c r="A715" s="8" t="s">
        <v>842</v>
      </c>
      <c r="B715" s="48" t="s">
        <v>121</v>
      </c>
      <c r="C715" s="48" t="s">
        <v>551</v>
      </c>
      <c r="D715" s="48" t="s">
        <v>843</v>
      </c>
      <c r="E715" s="48" t="s">
        <v>279</v>
      </c>
      <c r="F715" s="76">
        <v>1192.48</v>
      </c>
      <c r="G715" s="76">
        <f>G716</f>
        <v>0</v>
      </c>
      <c r="H715" s="76">
        <f>H716</f>
        <v>0</v>
      </c>
      <c r="I715" s="76">
        <f>I716</f>
        <v>0</v>
      </c>
      <c r="J715" s="76">
        <f>J716</f>
        <v>1192.48</v>
      </c>
    </row>
    <row r="716" spans="1:10" s="20" customFormat="1" ht="12.75" customHeight="1">
      <c r="A716" s="9" t="s">
        <v>27</v>
      </c>
      <c r="B716" s="47" t="s">
        <v>121</v>
      </c>
      <c r="C716" s="47" t="s">
        <v>551</v>
      </c>
      <c r="D716" s="47" t="s">
        <v>843</v>
      </c>
      <c r="E716" s="47" t="s">
        <v>30</v>
      </c>
      <c r="F716" s="70">
        <v>1192.48</v>
      </c>
      <c r="G716" s="70">
        <v>0</v>
      </c>
      <c r="H716" s="70">
        <v>0</v>
      </c>
      <c r="I716" s="70">
        <v>0</v>
      </c>
      <c r="J716" s="70">
        <f>F716+G716+H716+I716</f>
        <v>1192.48</v>
      </c>
    </row>
    <row r="717" spans="1:10" s="22" customFormat="1" ht="39" customHeight="1">
      <c r="A717" s="8" t="s">
        <v>601</v>
      </c>
      <c r="B717" s="48" t="s">
        <v>121</v>
      </c>
      <c r="C717" s="48" t="s">
        <v>551</v>
      </c>
      <c r="D717" s="48" t="s">
        <v>248</v>
      </c>
      <c r="E717" s="48" t="s">
        <v>279</v>
      </c>
      <c r="F717" s="76">
        <v>600</v>
      </c>
      <c r="G717" s="76">
        <f>G718+G720</f>
        <v>0</v>
      </c>
      <c r="H717" s="76">
        <f>H718+H720</f>
        <v>0</v>
      </c>
      <c r="I717" s="76">
        <f>I718+I720</f>
        <v>0</v>
      </c>
      <c r="J717" s="76">
        <f>J718+J720</f>
        <v>600</v>
      </c>
    </row>
    <row r="718" spans="1:10" s="20" customFormat="1" ht="61.5" customHeight="1">
      <c r="A718" s="8" t="s">
        <v>469</v>
      </c>
      <c r="B718" s="48" t="s">
        <v>121</v>
      </c>
      <c r="C718" s="48" t="s">
        <v>551</v>
      </c>
      <c r="D718" s="48" t="s">
        <v>468</v>
      </c>
      <c r="E718" s="48" t="s">
        <v>279</v>
      </c>
      <c r="F718" s="76">
        <v>537.238</v>
      </c>
      <c r="G718" s="76">
        <f>G719</f>
        <v>0</v>
      </c>
      <c r="H718" s="76">
        <f>H719</f>
        <v>0</v>
      </c>
      <c r="I718" s="76">
        <f>I719</f>
        <v>0</v>
      </c>
      <c r="J718" s="76">
        <f>J719</f>
        <v>537.238</v>
      </c>
    </row>
    <row r="719" spans="1:10" s="20" customFormat="1" ht="21.75" customHeight="1">
      <c r="A719" s="9" t="s">
        <v>27</v>
      </c>
      <c r="B719" s="47" t="s">
        <v>121</v>
      </c>
      <c r="C719" s="47" t="s">
        <v>551</v>
      </c>
      <c r="D719" s="47" t="s">
        <v>468</v>
      </c>
      <c r="E719" s="47" t="s">
        <v>30</v>
      </c>
      <c r="F719" s="70">
        <v>537.238</v>
      </c>
      <c r="G719" s="70">
        <v>0</v>
      </c>
      <c r="H719" s="70">
        <v>0</v>
      </c>
      <c r="I719" s="70">
        <v>0</v>
      </c>
      <c r="J719" s="70">
        <f>F719+G719+H719+I719</f>
        <v>537.238</v>
      </c>
    </row>
    <row r="720" spans="1:10" s="20" customFormat="1" ht="60" customHeight="1">
      <c r="A720" s="8" t="s">
        <v>891</v>
      </c>
      <c r="B720" s="48" t="s">
        <v>121</v>
      </c>
      <c r="C720" s="48" t="s">
        <v>551</v>
      </c>
      <c r="D720" s="139" t="s">
        <v>890</v>
      </c>
      <c r="E720" s="48" t="s">
        <v>279</v>
      </c>
      <c r="F720" s="76">
        <v>62.762</v>
      </c>
      <c r="G720" s="76">
        <f>G721</f>
        <v>0</v>
      </c>
      <c r="H720" s="76">
        <f>H721</f>
        <v>0</v>
      </c>
      <c r="I720" s="76">
        <f>I721</f>
        <v>0</v>
      </c>
      <c r="J720" s="76">
        <f>J721</f>
        <v>62.762</v>
      </c>
    </row>
    <row r="721" spans="1:10" s="20" customFormat="1" ht="21.75" customHeight="1">
      <c r="A721" s="9" t="s">
        <v>27</v>
      </c>
      <c r="B721" s="47" t="s">
        <v>121</v>
      </c>
      <c r="C721" s="47" t="s">
        <v>551</v>
      </c>
      <c r="D721" s="135" t="s">
        <v>890</v>
      </c>
      <c r="E721" s="47" t="s">
        <v>30</v>
      </c>
      <c r="F721" s="70">
        <v>62.762</v>
      </c>
      <c r="G721" s="70">
        <v>0</v>
      </c>
      <c r="H721" s="70">
        <v>0</v>
      </c>
      <c r="I721" s="70">
        <v>0</v>
      </c>
      <c r="J721" s="70">
        <f>F721+G721+H721+I721</f>
        <v>62.762</v>
      </c>
    </row>
    <row r="722" spans="1:10" s="20" customFormat="1" ht="21.75" customHeight="1">
      <c r="A722" s="6" t="s">
        <v>797</v>
      </c>
      <c r="B722" s="46" t="s">
        <v>121</v>
      </c>
      <c r="C722" s="46" t="s">
        <v>133</v>
      </c>
      <c r="D722" s="3"/>
      <c r="E722" s="3"/>
      <c r="F722" s="75">
        <v>9931.4</v>
      </c>
      <c r="G722" s="75">
        <f>G723+G725</f>
        <v>0</v>
      </c>
      <c r="H722" s="75">
        <f>H723+H725</f>
        <v>0</v>
      </c>
      <c r="I722" s="75">
        <f>I723+I725</f>
        <v>0</v>
      </c>
      <c r="J722" s="75">
        <f>J723+J725</f>
        <v>9931.4</v>
      </c>
    </row>
    <row r="723" spans="1:10" s="20" customFormat="1" ht="21.75" customHeight="1">
      <c r="A723" s="8" t="s">
        <v>396</v>
      </c>
      <c r="B723" s="48" t="s">
        <v>121</v>
      </c>
      <c r="C723" s="48" t="s">
        <v>133</v>
      </c>
      <c r="D723" s="48" t="s">
        <v>545</v>
      </c>
      <c r="E723" s="48" t="s">
        <v>279</v>
      </c>
      <c r="F723" s="76">
        <v>8836.4</v>
      </c>
      <c r="G723" s="76">
        <f>G724</f>
        <v>0</v>
      </c>
      <c r="H723" s="76">
        <f>H724</f>
        <v>0</v>
      </c>
      <c r="I723" s="76">
        <f>I724</f>
        <v>0</v>
      </c>
      <c r="J723" s="76">
        <f>J724</f>
        <v>8836.4</v>
      </c>
    </row>
    <row r="724" spans="1:10" s="20" customFormat="1" ht="21.75" customHeight="1">
      <c r="A724" s="9" t="s">
        <v>27</v>
      </c>
      <c r="B724" s="47" t="s">
        <v>121</v>
      </c>
      <c r="C724" s="47" t="s">
        <v>133</v>
      </c>
      <c r="D724" s="47" t="s">
        <v>545</v>
      </c>
      <c r="E724" s="47" t="s">
        <v>30</v>
      </c>
      <c r="F724" s="70">
        <v>8836.4</v>
      </c>
      <c r="G724" s="70">
        <v>0</v>
      </c>
      <c r="H724" s="70">
        <v>0</v>
      </c>
      <c r="I724" s="70">
        <v>0</v>
      </c>
      <c r="J724" s="70">
        <f>F724+G724+H724+I724</f>
        <v>8836.4</v>
      </c>
    </row>
    <row r="725" spans="1:10" s="20" customFormat="1" ht="21.75" customHeight="1">
      <c r="A725" s="8" t="s">
        <v>798</v>
      </c>
      <c r="B725" s="48" t="s">
        <v>121</v>
      </c>
      <c r="C725" s="48" t="s">
        <v>133</v>
      </c>
      <c r="D725" s="48" t="s">
        <v>799</v>
      </c>
      <c r="E725" s="48" t="s">
        <v>279</v>
      </c>
      <c r="F725" s="76">
        <v>1095</v>
      </c>
      <c r="G725" s="76">
        <f>G726</f>
        <v>0</v>
      </c>
      <c r="H725" s="76">
        <f>H726</f>
        <v>0</v>
      </c>
      <c r="I725" s="76">
        <f>I726</f>
        <v>0</v>
      </c>
      <c r="J725" s="76">
        <f>J726</f>
        <v>1095</v>
      </c>
    </row>
    <row r="726" spans="1:10" s="20" customFormat="1" ht="21.75" customHeight="1">
      <c r="A726" s="9" t="s">
        <v>27</v>
      </c>
      <c r="B726" s="47" t="s">
        <v>121</v>
      </c>
      <c r="C726" s="47" t="s">
        <v>133</v>
      </c>
      <c r="D726" s="47" t="s">
        <v>799</v>
      </c>
      <c r="E726" s="47" t="s">
        <v>30</v>
      </c>
      <c r="F726" s="70">
        <v>1095</v>
      </c>
      <c r="G726" s="70">
        <v>0</v>
      </c>
      <c r="H726" s="70">
        <v>0</v>
      </c>
      <c r="I726" s="70">
        <v>0</v>
      </c>
      <c r="J726" s="70">
        <f>F726+G726+H726+I726</f>
        <v>1095</v>
      </c>
    </row>
    <row r="727" spans="1:10" s="20" customFormat="1" ht="12.75" customHeight="1">
      <c r="A727" s="6" t="s">
        <v>348</v>
      </c>
      <c r="B727" s="46" t="s">
        <v>121</v>
      </c>
      <c r="C727" s="46" t="s">
        <v>194</v>
      </c>
      <c r="D727" s="47"/>
      <c r="E727" s="3"/>
      <c r="F727" s="75">
        <v>396</v>
      </c>
      <c r="G727" s="75">
        <f aca="true" t="shared" si="48" ref="G727:J728">G728</f>
        <v>0</v>
      </c>
      <c r="H727" s="75">
        <f t="shared" si="48"/>
        <v>0</v>
      </c>
      <c r="I727" s="75">
        <f t="shared" si="48"/>
        <v>0</v>
      </c>
      <c r="J727" s="75">
        <f t="shared" si="48"/>
        <v>396</v>
      </c>
    </row>
    <row r="728" spans="1:10" s="20" customFormat="1" ht="21.75" customHeight="1">
      <c r="A728" s="8" t="s">
        <v>487</v>
      </c>
      <c r="B728" s="48" t="s">
        <v>121</v>
      </c>
      <c r="C728" s="48" t="s">
        <v>194</v>
      </c>
      <c r="D728" s="48" t="s">
        <v>264</v>
      </c>
      <c r="E728" s="48" t="s">
        <v>279</v>
      </c>
      <c r="F728" s="70">
        <v>396</v>
      </c>
      <c r="G728" s="70">
        <f t="shared" si="48"/>
        <v>0</v>
      </c>
      <c r="H728" s="70">
        <f t="shared" si="48"/>
        <v>0</v>
      </c>
      <c r="I728" s="70">
        <f t="shared" si="48"/>
        <v>0</v>
      </c>
      <c r="J728" s="70">
        <f t="shared" si="48"/>
        <v>396</v>
      </c>
    </row>
    <row r="729" spans="1:10" s="20" customFormat="1" ht="21.75" customHeight="1">
      <c r="A729" s="9" t="s">
        <v>27</v>
      </c>
      <c r="B729" s="47" t="s">
        <v>121</v>
      </c>
      <c r="C729" s="47" t="s">
        <v>194</v>
      </c>
      <c r="D729" s="47" t="s">
        <v>264</v>
      </c>
      <c r="E729" s="47" t="s">
        <v>30</v>
      </c>
      <c r="F729" s="70">
        <v>396</v>
      </c>
      <c r="G729" s="70">
        <v>0</v>
      </c>
      <c r="H729" s="70">
        <v>0</v>
      </c>
      <c r="I729" s="70">
        <v>0</v>
      </c>
      <c r="J729" s="70">
        <f>F729+G729+H729+I729</f>
        <v>396</v>
      </c>
    </row>
    <row r="730" spans="1:10" s="20" customFormat="1" ht="14.25" customHeight="1">
      <c r="A730" s="6" t="s">
        <v>134</v>
      </c>
      <c r="B730" s="46" t="s">
        <v>121</v>
      </c>
      <c r="C730" s="46" t="s">
        <v>135</v>
      </c>
      <c r="D730" s="47"/>
      <c r="E730" s="47"/>
      <c r="F730" s="75">
        <v>16929</v>
      </c>
      <c r="G730" s="75">
        <f aca="true" t="shared" si="49" ref="G730:J732">G731</f>
        <v>0</v>
      </c>
      <c r="H730" s="75">
        <f t="shared" si="49"/>
        <v>0</v>
      </c>
      <c r="I730" s="75">
        <f t="shared" si="49"/>
        <v>0</v>
      </c>
      <c r="J730" s="75">
        <f t="shared" si="49"/>
        <v>16929</v>
      </c>
    </row>
    <row r="731" spans="1:10" s="22" customFormat="1" ht="12.75" customHeight="1">
      <c r="A731" s="8" t="s">
        <v>310</v>
      </c>
      <c r="B731" s="48" t="s">
        <v>121</v>
      </c>
      <c r="C731" s="48" t="s">
        <v>135</v>
      </c>
      <c r="D731" s="47" t="s">
        <v>311</v>
      </c>
      <c r="E731" s="48" t="s">
        <v>279</v>
      </c>
      <c r="F731" s="76">
        <v>16929</v>
      </c>
      <c r="G731" s="76">
        <f t="shared" si="49"/>
        <v>0</v>
      </c>
      <c r="H731" s="76">
        <f t="shared" si="49"/>
        <v>0</v>
      </c>
      <c r="I731" s="76">
        <f t="shared" si="49"/>
        <v>0</v>
      </c>
      <c r="J731" s="76">
        <f t="shared" si="49"/>
        <v>16929</v>
      </c>
    </row>
    <row r="732" spans="1:10" s="22" customFormat="1" ht="60.75" customHeight="1">
      <c r="A732" s="8" t="s">
        <v>46</v>
      </c>
      <c r="B732" s="48" t="s">
        <v>121</v>
      </c>
      <c r="C732" s="48" t="s">
        <v>135</v>
      </c>
      <c r="D732" s="48" t="s">
        <v>444</v>
      </c>
      <c r="E732" s="48" t="s">
        <v>279</v>
      </c>
      <c r="F732" s="76">
        <v>16929</v>
      </c>
      <c r="G732" s="76">
        <f t="shared" si="49"/>
        <v>0</v>
      </c>
      <c r="H732" s="76">
        <f t="shared" si="49"/>
        <v>0</v>
      </c>
      <c r="I732" s="76">
        <f t="shared" si="49"/>
        <v>0</v>
      </c>
      <c r="J732" s="76">
        <f t="shared" si="49"/>
        <v>16929</v>
      </c>
    </row>
    <row r="733" spans="1:10" s="22" customFormat="1" ht="12.75" customHeight="1">
      <c r="A733" s="9" t="s">
        <v>57</v>
      </c>
      <c r="B733" s="47" t="s">
        <v>121</v>
      </c>
      <c r="C733" s="47" t="s">
        <v>135</v>
      </c>
      <c r="D733" s="47" t="s">
        <v>444</v>
      </c>
      <c r="E733" s="47" t="s">
        <v>56</v>
      </c>
      <c r="F733" s="70">
        <v>16929</v>
      </c>
      <c r="G733" s="70">
        <v>0</v>
      </c>
      <c r="H733" s="70">
        <v>0</v>
      </c>
      <c r="I733" s="70">
        <v>0</v>
      </c>
      <c r="J733" s="70">
        <f>F733+G733+H733+I733</f>
        <v>16929</v>
      </c>
    </row>
    <row r="734" spans="1:10" ht="21.75" customHeight="1">
      <c r="A734" s="13" t="s">
        <v>173</v>
      </c>
      <c r="B734" s="89"/>
      <c r="C734" s="90"/>
      <c r="D734" s="90"/>
      <c r="E734" s="90"/>
      <c r="F734" s="80">
        <v>1827688.5949999997</v>
      </c>
      <c r="G734" s="80">
        <f>G496+G541+G208+G680+G654+G403+G664+G125+G533+G85+G14+G9</f>
        <v>-4.547473508864641E-13</v>
      </c>
      <c r="H734" s="80">
        <f>H496+H541+H208+H680+H654+H403+H664+H125+H533+H85+H14+H9</f>
        <v>0</v>
      </c>
      <c r="I734" s="80">
        <f>I496+I541+I208+I680+I654+I403+I664+I125+I533+I85+I14+I9</f>
        <v>14428.147</v>
      </c>
      <c r="J734" s="80">
        <f>J496+J541+J208+J680+J654+J403+J664+J125+J533+J85+J14+J9</f>
        <v>1842116.7419999996</v>
      </c>
    </row>
    <row r="735" spans="1:9" ht="21.75" customHeight="1">
      <c r="A735"/>
      <c r="B735"/>
      <c r="C735"/>
      <c r="D735"/>
      <c r="E735"/>
      <c r="I735" s="134"/>
    </row>
    <row r="736" spans="1:7" ht="21.75" customHeight="1">
      <c r="A736"/>
      <c r="B736"/>
      <c r="C736"/>
      <c r="D736"/>
      <c r="E736"/>
      <c r="F736" s="134"/>
      <c r="G736" s="134"/>
    </row>
    <row r="737" spans="1:7" ht="21.75" customHeight="1">
      <c r="A737"/>
      <c r="B737"/>
      <c r="C737"/>
      <c r="D737"/>
      <c r="E737"/>
      <c r="F737" s="134"/>
      <c r="G737" s="134"/>
    </row>
    <row r="738" spans="6:7" ht="21.75" customHeight="1">
      <c r="F738" s="134"/>
      <c r="G738" s="134"/>
    </row>
    <row r="739" spans="1:7" ht="21.75" customHeight="1">
      <c r="A739"/>
      <c r="B739"/>
      <c r="C739"/>
      <c r="D739"/>
      <c r="E739"/>
      <c r="F739" s="134"/>
      <c r="G739" s="134"/>
    </row>
  </sheetData>
  <sheetProtection/>
  <mergeCells count="8">
    <mergeCell ref="I6:I7"/>
    <mergeCell ref="J6:J7"/>
    <mergeCell ref="A3:J3"/>
    <mergeCell ref="F6:F7"/>
    <mergeCell ref="A6:A7"/>
    <mergeCell ref="B6:E6"/>
    <mergeCell ref="G6:G7"/>
    <mergeCell ref="H6:H7"/>
  </mergeCells>
  <printOptions horizontalCentered="1"/>
  <pageMargins left="0" right="0" top="0" bottom="0" header="0.31496062992125984" footer="0.31496062992125984"/>
  <pageSetup fitToHeight="18" fitToWidth="1" horizontalDpi="600" verticalDpi="600" orientation="portrait" paperSize="9" scale="62" r:id="rId1"/>
  <rowBreaks count="13" manualBreakCount="13">
    <brk id="84" max="9" man="1"/>
    <brk id="139" max="9" man="1"/>
    <brk id="236" max="9" man="1"/>
    <brk id="272" max="9" man="1"/>
    <brk id="390" max="9" man="1"/>
    <brk id="434" max="9" man="1"/>
    <brk id="454" max="9" man="1"/>
    <brk id="532" max="9" man="1"/>
    <brk id="552" max="9" man="1"/>
    <brk id="587" max="9" man="1"/>
    <brk id="640" max="9" man="1"/>
    <brk id="672" max="9" man="1"/>
    <brk id="713" max="9" man="1"/>
  </rowBreaks>
</worksheet>
</file>

<file path=xl/worksheets/sheet3.xml><?xml version="1.0" encoding="utf-8"?>
<worksheet xmlns="http://schemas.openxmlformats.org/spreadsheetml/2006/main" xmlns:r="http://schemas.openxmlformats.org/officeDocument/2006/relationships">
  <sheetPr>
    <pageSetUpPr fitToPage="1"/>
  </sheetPr>
  <dimension ref="A1:G63"/>
  <sheetViews>
    <sheetView view="pageBreakPreview" zoomScaleSheetLayoutView="100" workbookViewId="0" topLeftCell="A34">
      <selection activeCell="A6" sqref="A6:A7"/>
    </sheetView>
  </sheetViews>
  <sheetFormatPr defaultColWidth="9.140625" defaultRowHeight="12.75"/>
  <cols>
    <col min="1" max="1" width="71.7109375" style="0" customWidth="1"/>
    <col min="2" max="2" width="13.00390625" style="57" customWidth="1"/>
    <col min="3" max="3" width="16.28125" style="0" customWidth="1"/>
    <col min="4" max="4" width="14.140625" style="0" customWidth="1"/>
    <col min="5" max="5" width="13.7109375" style="0" customWidth="1"/>
    <col min="6" max="6" width="15.28125" style="0" customWidth="1"/>
    <col min="7" max="8" width="15.421875" style="0" customWidth="1"/>
  </cols>
  <sheetData>
    <row r="1" spans="3:7" ht="15.75">
      <c r="C1" s="38"/>
      <c r="G1" s="148" t="s">
        <v>806</v>
      </c>
    </row>
    <row r="2" ht="15.75">
      <c r="C2" s="38"/>
    </row>
    <row r="3" spans="1:7" ht="12.75" customHeight="1">
      <c r="A3" s="159" t="s">
        <v>603</v>
      </c>
      <c r="B3" s="159"/>
      <c r="C3" s="159"/>
      <c r="D3" s="159"/>
      <c r="E3" s="159"/>
      <c r="F3" s="159"/>
      <c r="G3" s="159"/>
    </row>
    <row r="4" spans="1:7" ht="21.75" customHeight="1">
      <c r="A4" s="159"/>
      <c r="B4" s="159"/>
      <c r="C4" s="159"/>
      <c r="D4" s="159"/>
      <c r="E4" s="159"/>
      <c r="F4" s="159"/>
      <c r="G4" s="159"/>
    </row>
    <row r="5" spans="3:7" ht="13.5" thickBot="1">
      <c r="C5" s="40"/>
      <c r="G5" s="40" t="s">
        <v>55</v>
      </c>
    </row>
    <row r="6" spans="1:7" ht="12.75" customHeight="1">
      <c r="A6" s="160" t="s">
        <v>330</v>
      </c>
      <c r="B6" s="162" t="s">
        <v>233</v>
      </c>
      <c r="C6" s="152" t="s">
        <v>712</v>
      </c>
      <c r="D6" s="152" t="s">
        <v>713</v>
      </c>
      <c r="E6" s="152" t="s">
        <v>830</v>
      </c>
      <c r="F6" s="152" t="s">
        <v>829</v>
      </c>
      <c r="G6" s="152" t="s">
        <v>714</v>
      </c>
    </row>
    <row r="7" spans="1:7" ht="74.25" customHeight="1" thickBot="1">
      <c r="A7" s="161"/>
      <c r="B7" s="163"/>
      <c r="C7" s="153"/>
      <c r="D7" s="153"/>
      <c r="E7" s="153"/>
      <c r="F7" s="153"/>
      <c r="G7" s="153"/>
    </row>
    <row r="8" spans="1:7" ht="13.5" thickBot="1">
      <c r="A8" s="51">
        <v>1</v>
      </c>
      <c r="B8" s="58" t="s">
        <v>238</v>
      </c>
      <c r="C8" s="132" t="s">
        <v>239</v>
      </c>
      <c r="D8" s="132" t="s">
        <v>240</v>
      </c>
      <c r="E8" s="132" t="s">
        <v>241</v>
      </c>
      <c r="F8" s="132" t="s">
        <v>604</v>
      </c>
      <c r="G8" s="132" t="s">
        <v>715</v>
      </c>
    </row>
    <row r="9" spans="1:7" ht="13.5" thickBot="1">
      <c r="A9" s="52" t="s">
        <v>331</v>
      </c>
      <c r="B9" s="59" t="s">
        <v>354</v>
      </c>
      <c r="C9" s="63">
        <f>SUM(C10:C16)</f>
        <v>90779.565</v>
      </c>
      <c r="D9" s="63">
        <f>SUM(D10:D16)</f>
        <v>255.8</v>
      </c>
      <c r="E9" s="63">
        <f>SUM(E10:E16)</f>
        <v>0</v>
      </c>
      <c r="F9" s="63">
        <f>SUM(F10:F16)</f>
        <v>12145.028</v>
      </c>
      <c r="G9" s="63">
        <f>SUM(G10:G16)</f>
        <v>103180.39300000001</v>
      </c>
    </row>
    <row r="10" spans="1:7" ht="27.75" thickBot="1">
      <c r="A10" s="53" t="s">
        <v>282</v>
      </c>
      <c r="B10" s="60" t="s">
        <v>283</v>
      </c>
      <c r="C10" s="64">
        <f>ведомств!F404</f>
        <v>1711.797</v>
      </c>
      <c r="D10" s="64">
        <f>ведомств!G404</f>
        <v>0</v>
      </c>
      <c r="E10" s="64">
        <f>ведомств!H404</f>
        <v>0</v>
      </c>
      <c r="F10" s="64">
        <f>ведомств!I404</f>
        <v>0</v>
      </c>
      <c r="G10" s="64">
        <f>ведомств!J404</f>
        <v>1711.797</v>
      </c>
    </row>
    <row r="11" spans="1:7" ht="27" customHeight="1" thickBot="1">
      <c r="A11" s="53" t="s">
        <v>332</v>
      </c>
      <c r="B11" s="60" t="s">
        <v>277</v>
      </c>
      <c r="C11" s="64">
        <f>ведомств!F665</f>
        <v>4452.71</v>
      </c>
      <c r="D11" s="64">
        <f>ведомств!G665</f>
        <v>0</v>
      </c>
      <c r="E11" s="64">
        <f>ведомств!H665</f>
        <v>0</v>
      </c>
      <c r="F11" s="64">
        <f>ведомств!I665</f>
        <v>0</v>
      </c>
      <c r="G11" s="64">
        <f>ведомств!J665</f>
        <v>4452.71</v>
      </c>
    </row>
    <row r="12" spans="1:7" ht="41.25" thickBot="1">
      <c r="A12" s="53" t="s">
        <v>333</v>
      </c>
      <c r="B12" s="60" t="s">
        <v>285</v>
      </c>
      <c r="C12" s="64">
        <f>ведомств!F409</f>
        <v>32159.007999999998</v>
      </c>
      <c r="D12" s="64">
        <f>ведомств!G409</f>
        <v>0</v>
      </c>
      <c r="E12" s="64">
        <f>ведомств!H409</f>
        <v>0</v>
      </c>
      <c r="F12" s="64">
        <f>ведомств!I409</f>
        <v>0</v>
      </c>
      <c r="G12" s="64">
        <f>ведомств!J409</f>
        <v>32159.007999999998</v>
      </c>
    </row>
    <row r="13" spans="1:7" ht="14.25" thickBot="1">
      <c r="A13" s="53" t="s">
        <v>302</v>
      </c>
      <c r="B13" s="60" t="s">
        <v>303</v>
      </c>
      <c r="C13" s="64">
        <f>ведомств!F420</f>
        <v>3.3</v>
      </c>
      <c r="D13" s="64">
        <f>ведомств!G420</f>
        <v>0</v>
      </c>
      <c r="E13" s="64">
        <f>ведомств!H420</f>
        <v>0</v>
      </c>
      <c r="F13" s="64">
        <f>ведомств!I420</f>
        <v>0</v>
      </c>
      <c r="G13" s="64">
        <f>ведомств!J420</f>
        <v>3.3</v>
      </c>
    </row>
    <row r="14" spans="1:7" ht="27.75" thickBot="1">
      <c r="A14" s="53" t="s">
        <v>334</v>
      </c>
      <c r="B14" s="60" t="s">
        <v>71</v>
      </c>
      <c r="C14" s="64">
        <f>ведомств!F655+ведомств!F534+ведомств!F497</f>
        <v>17553.302000000003</v>
      </c>
      <c r="D14" s="64">
        <f>ведомств!G655+ведомств!G534+ведомств!G497</f>
        <v>0</v>
      </c>
      <c r="E14" s="64">
        <f>ведомств!H655+ведомств!H534+ведомств!H497</f>
        <v>0</v>
      </c>
      <c r="F14" s="64">
        <f>ведомств!I655+ведомств!I534+ведомств!I497</f>
        <v>0</v>
      </c>
      <c r="G14" s="64">
        <f>ведомств!J655+ведомств!J534+ведомств!J497</f>
        <v>17553.302000000003</v>
      </c>
    </row>
    <row r="15" spans="1:7" ht="14.25" thickBot="1">
      <c r="A15" s="53" t="s">
        <v>52</v>
      </c>
      <c r="B15" s="60" t="s">
        <v>286</v>
      </c>
      <c r="C15" s="64">
        <f>ведомств!F425</f>
        <v>936.501</v>
      </c>
      <c r="D15" s="64">
        <f>ведомств!G425</f>
        <v>0</v>
      </c>
      <c r="E15" s="64">
        <f>ведомств!H425</f>
        <v>0</v>
      </c>
      <c r="F15" s="64">
        <f>ведомств!I425</f>
        <v>0</v>
      </c>
      <c r="G15" s="64">
        <f>ведомств!J425</f>
        <v>936.501</v>
      </c>
    </row>
    <row r="16" spans="1:7" ht="14.25" thickBot="1">
      <c r="A16" s="53" t="s">
        <v>54</v>
      </c>
      <c r="B16" s="60" t="s">
        <v>192</v>
      </c>
      <c r="C16" s="64">
        <f>ведомств!F430+ведомств!F681+ведомств!F126+ведомств!F505</f>
        <v>33962.947</v>
      </c>
      <c r="D16" s="64">
        <f>ведомств!G430+ведомств!G681+ведомств!G126+ведомств!G505</f>
        <v>255.8</v>
      </c>
      <c r="E16" s="64">
        <f>ведомств!H430+ведомств!H681+ведомств!H126+ведомств!H505</f>
        <v>0</v>
      </c>
      <c r="F16" s="64">
        <f>ведомств!I430+ведомств!I681+ведомств!I126+ведомств!I505</f>
        <v>12145.028</v>
      </c>
      <c r="G16" s="64">
        <f>ведомств!J430+ведомств!J681+ведомств!J126+ведомств!J505</f>
        <v>46363.77500000001</v>
      </c>
    </row>
    <row r="17" spans="1:7" ht="13.5" thickBot="1">
      <c r="A17" s="54" t="s">
        <v>335</v>
      </c>
      <c r="B17" s="59" t="s">
        <v>355</v>
      </c>
      <c r="C17" s="65">
        <f>C18</f>
        <v>1631.6</v>
      </c>
      <c r="D17" s="65">
        <f>D18</f>
        <v>0</v>
      </c>
      <c r="E17" s="65">
        <f>E18</f>
        <v>0</v>
      </c>
      <c r="F17" s="65">
        <f>F18</f>
        <v>0</v>
      </c>
      <c r="G17" s="65">
        <f>G18</f>
        <v>1631.6</v>
      </c>
    </row>
    <row r="18" spans="1:7" ht="14.25" thickBot="1">
      <c r="A18" s="53" t="s">
        <v>214</v>
      </c>
      <c r="B18" s="60" t="s">
        <v>213</v>
      </c>
      <c r="C18" s="64">
        <f>ведомств!F510</f>
        <v>1631.6</v>
      </c>
      <c r="D18" s="64">
        <f>ведомств!G510</f>
        <v>0</v>
      </c>
      <c r="E18" s="64">
        <f>ведомств!H510</f>
        <v>0</v>
      </c>
      <c r="F18" s="64">
        <f>ведомств!I510</f>
        <v>0</v>
      </c>
      <c r="G18" s="64">
        <f>ведомств!J510</f>
        <v>1631.6</v>
      </c>
    </row>
    <row r="19" spans="1:7" ht="26.25" thickBot="1">
      <c r="A19" s="54" t="s">
        <v>336</v>
      </c>
      <c r="B19" s="59" t="s">
        <v>356</v>
      </c>
      <c r="C19" s="65">
        <f>C20+C21</f>
        <v>9159.18</v>
      </c>
      <c r="D19" s="65">
        <f>D20+D21</f>
        <v>0</v>
      </c>
      <c r="E19" s="65">
        <f>E20+E21</f>
        <v>0</v>
      </c>
      <c r="F19" s="65">
        <f>F20+F21</f>
        <v>0</v>
      </c>
      <c r="G19" s="65">
        <f>G20+G21</f>
        <v>9159.18</v>
      </c>
    </row>
    <row r="20" spans="1:7" ht="14.25" thickBot="1">
      <c r="A20" s="53" t="s">
        <v>211</v>
      </c>
      <c r="B20" s="60" t="s">
        <v>212</v>
      </c>
      <c r="C20" s="64">
        <f>ведомств!F464</f>
        <v>2183.8</v>
      </c>
      <c r="D20" s="64">
        <f>ведомств!G464</f>
        <v>0</v>
      </c>
      <c r="E20" s="64">
        <f>ведомств!H464</f>
        <v>0</v>
      </c>
      <c r="F20" s="64">
        <f>ведомств!I464</f>
        <v>0</v>
      </c>
      <c r="G20" s="64">
        <f>ведомств!J464</f>
        <v>2183.8</v>
      </c>
    </row>
    <row r="21" spans="1:7" ht="27.75" thickBot="1">
      <c r="A21" s="53" t="s">
        <v>200</v>
      </c>
      <c r="B21" s="60" t="s">
        <v>199</v>
      </c>
      <c r="C21" s="64">
        <f>ведомств!F469+ведомств!F516</f>
        <v>6975.38</v>
      </c>
      <c r="D21" s="64">
        <f>ведомств!G469+ведомств!G516</f>
        <v>0</v>
      </c>
      <c r="E21" s="64">
        <f>ведомств!H469+ведомств!H516</f>
        <v>0</v>
      </c>
      <c r="F21" s="64">
        <f>ведомств!I469+ведомств!I516</f>
        <v>0</v>
      </c>
      <c r="G21" s="64">
        <f>ведомств!J469+ведомств!J516</f>
        <v>6975.38</v>
      </c>
    </row>
    <row r="22" spans="1:7" ht="13.5" thickBot="1">
      <c r="A22" s="54" t="s">
        <v>337</v>
      </c>
      <c r="B22" s="59" t="s">
        <v>357</v>
      </c>
      <c r="C22" s="65">
        <f>C23+C24+C26+C25</f>
        <v>110230.941</v>
      </c>
      <c r="D22" s="65">
        <f>D23+D24+D26+D25</f>
        <v>0</v>
      </c>
      <c r="E22" s="65">
        <f>E23+E24+E26+E25</f>
        <v>0</v>
      </c>
      <c r="F22" s="65">
        <f>F23+F24+F26+F25</f>
        <v>0</v>
      </c>
      <c r="G22" s="65">
        <f>G23+G24+G26+G25</f>
        <v>110230.941</v>
      </c>
    </row>
    <row r="23" spans="1:7" ht="14.25" thickBot="1">
      <c r="A23" s="53" t="s">
        <v>218</v>
      </c>
      <c r="B23" s="60" t="s">
        <v>219</v>
      </c>
      <c r="C23" s="64">
        <f>ведомств!F475</f>
        <v>370.8</v>
      </c>
      <c r="D23" s="64">
        <f>ведомств!G475</f>
        <v>0</v>
      </c>
      <c r="E23" s="64">
        <f>ведомств!H475</f>
        <v>0</v>
      </c>
      <c r="F23" s="64">
        <f>ведомств!I475</f>
        <v>0</v>
      </c>
      <c r="G23" s="64">
        <f>ведомств!J475</f>
        <v>370.8</v>
      </c>
    </row>
    <row r="24" spans="1:7" ht="14.25" thickBot="1">
      <c r="A24" s="53" t="s">
        <v>33</v>
      </c>
      <c r="B24" s="60" t="s">
        <v>73</v>
      </c>
      <c r="C24" s="64">
        <f>ведомств!F704+ведомств!F137</f>
        <v>844.8000000000001</v>
      </c>
      <c r="D24" s="64">
        <f>ведомств!G704+ведомств!G137</f>
        <v>0</v>
      </c>
      <c r="E24" s="64">
        <f>ведомств!H704+ведомств!H137</f>
        <v>0</v>
      </c>
      <c r="F24" s="64">
        <f>ведомств!I704+ведомств!I137</f>
        <v>0</v>
      </c>
      <c r="G24" s="64">
        <f>ведомств!J704+ведомств!J137</f>
        <v>844.8000000000001</v>
      </c>
    </row>
    <row r="25" spans="1:7" ht="14.25" thickBot="1">
      <c r="A25" s="53" t="s">
        <v>585</v>
      </c>
      <c r="B25" s="60" t="s">
        <v>586</v>
      </c>
      <c r="C25" s="64">
        <f>ведомств!F709</f>
        <v>851.099</v>
      </c>
      <c r="D25" s="64">
        <f>ведомств!G709</f>
        <v>0</v>
      </c>
      <c r="E25" s="64">
        <f>ведомств!H709</f>
        <v>0</v>
      </c>
      <c r="F25" s="64">
        <f>ведомств!I709</f>
        <v>0</v>
      </c>
      <c r="G25" s="64">
        <f>ведомств!J709</f>
        <v>851.099</v>
      </c>
    </row>
    <row r="26" spans="1:7" ht="14.25" thickBot="1">
      <c r="A26" s="53" t="s">
        <v>338</v>
      </c>
      <c r="B26" s="60" t="s">
        <v>139</v>
      </c>
      <c r="C26" s="64">
        <f>ведомств!F140+ведомств!F209</f>
        <v>108164.242</v>
      </c>
      <c r="D26" s="64">
        <f>ведомств!G140+ведомств!G209</f>
        <v>0</v>
      </c>
      <c r="E26" s="64">
        <f>ведомств!H140+ведомств!H209</f>
        <v>0</v>
      </c>
      <c r="F26" s="64">
        <f>ведомств!I140+ведомств!I209</f>
        <v>0</v>
      </c>
      <c r="G26" s="64">
        <f>ведомств!J140+ведомств!J209</f>
        <v>108164.242</v>
      </c>
    </row>
    <row r="27" spans="1:7" ht="13.5" thickBot="1">
      <c r="A27" s="54" t="s">
        <v>339</v>
      </c>
      <c r="B27" s="59" t="s">
        <v>358</v>
      </c>
      <c r="C27" s="65">
        <f>C29+C30+C28</f>
        <v>111006.22699999998</v>
      </c>
      <c r="D27" s="65">
        <f>D29+D30+D28</f>
        <v>0</v>
      </c>
      <c r="E27" s="65">
        <f>E29+E30+E28</f>
        <v>0</v>
      </c>
      <c r="F27" s="65">
        <f>F29+F30+F28</f>
        <v>0</v>
      </c>
      <c r="G27" s="65">
        <f>G29+G30+G28</f>
        <v>111006.22699999998</v>
      </c>
    </row>
    <row r="28" spans="1:7" ht="13.5" thickBot="1">
      <c r="A28" s="67" t="s">
        <v>364</v>
      </c>
      <c r="B28" s="68" t="s">
        <v>363</v>
      </c>
      <c r="C28" s="69">
        <f>ведомств!F153</f>
        <v>20766.034</v>
      </c>
      <c r="D28" s="69">
        <f>ведомств!G153</f>
        <v>0</v>
      </c>
      <c r="E28" s="69">
        <f>ведомств!H153</f>
        <v>0</v>
      </c>
      <c r="F28" s="69">
        <f>ведомств!I153</f>
        <v>0</v>
      </c>
      <c r="G28" s="69">
        <f>ведомств!J153</f>
        <v>20766.034</v>
      </c>
    </row>
    <row r="29" spans="1:7" ht="14.25" thickBot="1">
      <c r="A29" s="53" t="s">
        <v>215</v>
      </c>
      <c r="B29" s="60" t="s">
        <v>58</v>
      </c>
      <c r="C29" s="64">
        <f>ведомств!F160</f>
        <v>9091.526</v>
      </c>
      <c r="D29" s="64">
        <f>ведомств!G160</f>
        <v>0</v>
      </c>
      <c r="E29" s="64">
        <f>ведомств!H160</f>
        <v>0</v>
      </c>
      <c r="F29" s="64">
        <f>ведомств!I160</f>
        <v>0</v>
      </c>
      <c r="G29" s="64">
        <f>ведомств!J160</f>
        <v>9091.526</v>
      </c>
    </row>
    <row r="30" spans="1:7" ht="14.25" thickBot="1">
      <c r="A30" s="53" t="s">
        <v>142</v>
      </c>
      <c r="B30" s="60" t="s">
        <v>140</v>
      </c>
      <c r="C30" s="64">
        <f>ведомств!F166+ведомств!F517</f>
        <v>81148.66699999999</v>
      </c>
      <c r="D30" s="64">
        <f>ведомств!G166+ведомств!G517</f>
        <v>0</v>
      </c>
      <c r="E30" s="64">
        <f>ведомств!H166+ведомств!H517</f>
        <v>0</v>
      </c>
      <c r="F30" s="64">
        <f>ведомств!I166+ведомств!I517</f>
        <v>0</v>
      </c>
      <c r="G30" s="64">
        <f>ведомств!J166+ведомств!J517</f>
        <v>81148.66699999999</v>
      </c>
    </row>
    <row r="31" spans="1:7" ht="13.5" thickBot="1">
      <c r="A31" s="136" t="s">
        <v>552</v>
      </c>
      <c r="B31" s="137" t="s">
        <v>553</v>
      </c>
      <c r="C31" s="138">
        <f>C32</f>
        <v>1792.48</v>
      </c>
      <c r="D31" s="138">
        <f>D32</f>
        <v>0</v>
      </c>
      <c r="E31" s="138">
        <f>E32</f>
        <v>0</v>
      </c>
      <c r="F31" s="138">
        <f>F32</f>
        <v>0</v>
      </c>
      <c r="G31" s="138">
        <f>G32</f>
        <v>1792.48</v>
      </c>
    </row>
    <row r="32" spans="1:7" ht="14.25" thickBot="1">
      <c r="A32" s="53" t="s">
        <v>550</v>
      </c>
      <c r="B32" s="60" t="s">
        <v>551</v>
      </c>
      <c r="C32" s="64">
        <f>ведомств!F714</f>
        <v>1792.48</v>
      </c>
      <c r="D32" s="64">
        <f>ведомств!G714</f>
        <v>0</v>
      </c>
      <c r="E32" s="64">
        <f>ведомств!H714</f>
        <v>0</v>
      </c>
      <c r="F32" s="64">
        <f>ведомств!I714</f>
        <v>0</v>
      </c>
      <c r="G32" s="64">
        <f>ведомств!J714</f>
        <v>1792.48</v>
      </c>
    </row>
    <row r="33" spans="1:7" ht="13.5" thickBot="1">
      <c r="A33" s="54" t="s">
        <v>340</v>
      </c>
      <c r="B33" s="59" t="s">
        <v>359</v>
      </c>
      <c r="C33" s="65">
        <f>C34+C35+C36+C37+C38</f>
        <v>972606.588</v>
      </c>
      <c r="D33" s="65">
        <f>D34+D35+D36+D37+D38</f>
        <v>-2267.0290000000005</v>
      </c>
      <c r="E33" s="65">
        <f>E34+E35+E36+E37+E38</f>
        <v>0</v>
      </c>
      <c r="F33" s="65">
        <f>F34+F35+F36+F37+F38</f>
        <v>1136.572</v>
      </c>
      <c r="G33" s="65">
        <f>G34+G35+G36+G37+G38</f>
        <v>971476.131</v>
      </c>
    </row>
    <row r="34" spans="1:7" ht="14.25" thickBot="1">
      <c r="A34" s="53" t="s">
        <v>341</v>
      </c>
      <c r="B34" s="60" t="s">
        <v>126</v>
      </c>
      <c r="C34" s="64">
        <f>ведомств!F213</f>
        <v>89449.674</v>
      </c>
      <c r="D34" s="64">
        <f>ведомств!G213</f>
        <v>-278.585</v>
      </c>
      <c r="E34" s="64">
        <f>ведомств!H213</f>
        <v>0</v>
      </c>
      <c r="F34" s="64">
        <f>ведомств!I213</f>
        <v>0</v>
      </c>
      <c r="G34" s="64">
        <f>ведомств!J213</f>
        <v>89171.089</v>
      </c>
    </row>
    <row r="35" spans="1:7" ht="14.25" thickBot="1">
      <c r="A35" s="53" t="s">
        <v>342</v>
      </c>
      <c r="B35" s="60" t="s">
        <v>74</v>
      </c>
      <c r="C35" s="64">
        <f>ведомств!F237+ведомств!F192</f>
        <v>812295.97</v>
      </c>
      <c r="D35" s="64">
        <f>ведомств!G237+ведомств!G192</f>
        <v>-1581.4030000000002</v>
      </c>
      <c r="E35" s="64">
        <f>ведомств!H237+ведомств!H192</f>
        <v>0</v>
      </c>
      <c r="F35" s="64">
        <f>ведомств!I237+ведомств!I192</f>
        <v>1136.572</v>
      </c>
      <c r="G35" s="64">
        <f>ведомств!J237+ведомств!J192</f>
        <v>811851.139</v>
      </c>
    </row>
    <row r="36" spans="1:7" ht="14.25" thickBot="1">
      <c r="A36" s="53" t="s">
        <v>289</v>
      </c>
      <c r="B36" s="60" t="s">
        <v>288</v>
      </c>
      <c r="C36" s="64">
        <f>ведомств!F342+ведомств!F15</f>
        <v>26315.786999999997</v>
      </c>
      <c r="D36" s="64">
        <f>ведомств!G342+ведомств!G15</f>
        <v>-406.737</v>
      </c>
      <c r="E36" s="64">
        <f>ведомств!H342+ведомств!H15</f>
        <v>0</v>
      </c>
      <c r="F36" s="64">
        <f>ведомств!I342+ведомств!I15</f>
        <v>0</v>
      </c>
      <c r="G36" s="64">
        <f>ведомств!J342+ведомств!J15</f>
        <v>25909.05</v>
      </c>
    </row>
    <row r="37" spans="1:7" ht="14.25" thickBot="1">
      <c r="A37" s="53" t="s">
        <v>59</v>
      </c>
      <c r="B37" s="60" t="s">
        <v>129</v>
      </c>
      <c r="C37" s="64">
        <f>ведомств!F350+ведомств!F25</f>
        <v>10512.482</v>
      </c>
      <c r="D37" s="64">
        <f>ведомств!G350+ведомств!G25</f>
        <v>0</v>
      </c>
      <c r="E37" s="64">
        <f>ведомств!H350+ведомств!H25</f>
        <v>0</v>
      </c>
      <c r="F37" s="64">
        <f>ведомств!I350+ведомств!I25</f>
        <v>0</v>
      </c>
      <c r="G37" s="64">
        <f>ведомств!J350+ведомств!J25</f>
        <v>10512.482</v>
      </c>
    </row>
    <row r="38" spans="1:7" ht="14.25" thickBot="1">
      <c r="A38" s="53" t="s">
        <v>343</v>
      </c>
      <c r="B38" s="60" t="s">
        <v>133</v>
      </c>
      <c r="C38" s="64">
        <f>ведомств!F363+ведомств!F722</f>
        <v>34032.675</v>
      </c>
      <c r="D38" s="64">
        <f>ведомств!G363+ведомств!G722</f>
        <v>-0.304</v>
      </c>
      <c r="E38" s="64">
        <f>ведомств!H363+ведомств!H722</f>
        <v>0</v>
      </c>
      <c r="F38" s="64">
        <f>ведомств!I363+ведомств!I722</f>
        <v>0</v>
      </c>
      <c r="G38" s="64">
        <f>ведомств!J363+ведомств!J722</f>
        <v>34032.37100000001</v>
      </c>
    </row>
    <row r="39" spans="1:7" ht="13.5" thickBot="1">
      <c r="A39" s="55" t="s">
        <v>344</v>
      </c>
      <c r="B39" s="61" t="s">
        <v>360</v>
      </c>
      <c r="C39" s="65">
        <f>C40+C41</f>
        <v>76112.916</v>
      </c>
      <c r="D39" s="65">
        <f>D40+D41</f>
        <v>-1515.524</v>
      </c>
      <c r="E39" s="65">
        <f>E40+E41</f>
        <v>0</v>
      </c>
      <c r="F39" s="65">
        <f>F40+F41</f>
        <v>0</v>
      </c>
      <c r="G39" s="65">
        <f>G40+G41</f>
        <v>74597.39200000002</v>
      </c>
    </row>
    <row r="40" spans="1:7" ht="14.25" thickBot="1">
      <c r="A40" s="53" t="s">
        <v>345</v>
      </c>
      <c r="B40" s="60" t="s">
        <v>77</v>
      </c>
      <c r="C40" s="64">
        <f>ведомств!F34</f>
        <v>66965.217</v>
      </c>
      <c r="D40" s="64">
        <f>ведомств!G34</f>
        <v>-1297.05</v>
      </c>
      <c r="E40" s="64">
        <f>ведомств!H34</f>
        <v>0</v>
      </c>
      <c r="F40" s="64">
        <f>ведомств!I34</f>
        <v>0</v>
      </c>
      <c r="G40" s="64">
        <f>ведомств!J34</f>
        <v>65668.16700000002</v>
      </c>
    </row>
    <row r="41" spans="1:7" ht="14.25" thickBot="1">
      <c r="A41" s="53" t="s">
        <v>346</v>
      </c>
      <c r="B41" s="60" t="s">
        <v>193</v>
      </c>
      <c r="C41" s="64">
        <f>ведомств!F480+ведомств!F62+ведомств!F10</f>
        <v>9147.698999999999</v>
      </c>
      <c r="D41" s="64">
        <f>ведомств!G480+ведомств!G62+ведомств!G10</f>
        <v>-218.474</v>
      </c>
      <c r="E41" s="64">
        <f>ведомств!H480+ведомств!H62+ведомств!H10</f>
        <v>0</v>
      </c>
      <c r="F41" s="64">
        <f>ведомств!I480+ведомств!I62+ведомств!I10</f>
        <v>0</v>
      </c>
      <c r="G41" s="64">
        <f>ведомств!J480+ведомств!J62+ведомств!J10</f>
        <v>8929.224999999999</v>
      </c>
    </row>
    <row r="42" spans="1:7" ht="13.5" thickBot="1">
      <c r="A42" s="54" t="s">
        <v>347</v>
      </c>
      <c r="B42" s="59" t="s">
        <v>174</v>
      </c>
      <c r="C42" s="65">
        <f>C43</f>
        <v>2000</v>
      </c>
      <c r="D42" s="65">
        <f>D43</f>
        <v>0</v>
      </c>
      <c r="E42" s="65">
        <f>E43</f>
        <v>0</v>
      </c>
      <c r="F42" s="65">
        <f>F43</f>
        <v>0</v>
      </c>
      <c r="G42" s="65">
        <f>G43</f>
        <v>2000</v>
      </c>
    </row>
    <row r="43" spans="1:7" ht="14.25" thickBot="1">
      <c r="A43" s="53" t="s">
        <v>348</v>
      </c>
      <c r="B43" s="60" t="s">
        <v>194</v>
      </c>
      <c r="C43" s="64">
        <f>ведомств!F485+ведомств!F542+ведомств!F727</f>
        <v>2000</v>
      </c>
      <c r="D43" s="64">
        <f>ведомств!G485+ведомств!G542+ведомств!G727</f>
        <v>0</v>
      </c>
      <c r="E43" s="64">
        <f>ведомств!H485+ведомств!H542+ведомств!H727</f>
        <v>0</v>
      </c>
      <c r="F43" s="64">
        <f>ведомств!I485+ведомств!I542+ведомств!I727</f>
        <v>0</v>
      </c>
      <c r="G43" s="64">
        <f>ведомств!J485+ведомств!J542+ведомств!J727</f>
        <v>2000</v>
      </c>
    </row>
    <row r="44" spans="1:7" ht="13.5" thickBot="1">
      <c r="A44" s="54" t="s">
        <v>349</v>
      </c>
      <c r="B44" s="59">
        <v>1000</v>
      </c>
      <c r="C44" s="65">
        <f>C45+C46+C47+C48</f>
        <v>339490.17</v>
      </c>
      <c r="D44" s="65">
        <f>D45+D46+D47+D48</f>
        <v>81.878</v>
      </c>
      <c r="E44" s="65">
        <f>E45+E46+E47+E48</f>
        <v>0</v>
      </c>
      <c r="F44" s="65">
        <f>F45+F46+F47+F48</f>
        <v>10.65</v>
      </c>
      <c r="G44" s="65">
        <f>G45+G46+G47+G48</f>
        <v>339582.698</v>
      </c>
    </row>
    <row r="45" spans="1:7" ht="14.25" thickBot="1">
      <c r="A45" s="53" t="s">
        <v>166</v>
      </c>
      <c r="B45" s="60">
        <v>1002</v>
      </c>
      <c r="C45" s="64">
        <f>ведомств!F545</f>
        <v>38431.299999999996</v>
      </c>
      <c r="D45" s="64">
        <f>ведомств!G545</f>
        <v>0</v>
      </c>
      <c r="E45" s="64">
        <f>ведомств!H545</f>
        <v>0</v>
      </c>
      <c r="F45" s="64">
        <f>ведомств!I545</f>
        <v>0</v>
      </c>
      <c r="G45" s="64">
        <f>ведомств!J545</f>
        <v>38431.299999999996</v>
      </c>
    </row>
    <row r="46" spans="1:7" ht="14.25" thickBot="1">
      <c r="A46" s="53" t="s">
        <v>123</v>
      </c>
      <c r="B46" s="60">
        <v>1003</v>
      </c>
      <c r="C46" s="64">
        <f>ведомств!F675+ведомств!F488+ведомств!F551+ведомств!F394</f>
        <v>131975.017</v>
      </c>
      <c r="D46" s="64">
        <f>ведомств!G675+ведомств!G488+ведомств!G551+ведомств!G394</f>
        <v>81.878</v>
      </c>
      <c r="E46" s="64">
        <f>ведомств!H675+ведомств!H488+ведомств!H551+ведомств!H394</f>
        <v>0</v>
      </c>
      <c r="F46" s="64">
        <f>ведомств!I675+ведомств!I488+ведомств!I551+ведомств!I394</f>
        <v>-1.6</v>
      </c>
      <c r="G46" s="64">
        <f>ведомств!J675+ведомств!J488+ведомств!J551+ведомств!J394</f>
        <v>132055.29499999998</v>
      </c>
    </row>
    <row r="47" spans="1:7" ht="14.25" thickBot="1">
      <c r="A47" s="53" t="s">
        <v>134</v>
      </c>
      <c r="B47" s="60">
        <v>1004</v>
      </c>
      <c r="C47" s="64">
        <f>ведомств!F603+ведомств!F397+ведомств!F730+ведомств!F204</f>
        <v>153152.896</v>
      </c>
      <c r="D47" s="64">
        <f>ведомств!G603+ведомств!G397+ведомств!G730+ведомств!G204</f>
        <v>0</v>
      </c>
      <c r="E47" s="64">
        <f>ведомств!H603+ведомств!H397+ведомств!H730+ведомств!H204</f>
        <v>0</v>
      </c>
      <c r="F47" s="64">
        <f>ведомств!I603+ведомств!I397+ведомств!I730+ведомств!I204</f>
        <v>12.25</v>
      </c>
      <c r="G47" s="64">
        <f>ведомств!J603+ведомств!J397+ведомств!J730+ведомств!J204</f>
        <v>153165.146</v>
      </c>
    </row>
    <row r="48" spans="1:7" ht="14.25" thickBot="1">
      <c r="A48" s="53" t="s">
        <v>350</v>
      </c>
      <c r="B48" s="60">
        <v>1006</v>
      </c>
      <c r="C48" s="64">
        <f>ведомств!F623</f>
        <v>15930.957</v>
      </c>
      <c r="D48" s="64">
        <f>ведомств!G623</f>
        <v>0</v>
      </c>
      <c r="E48" s="64">
        <f>ведомств!H623</f>
        <v>0</v>
      </c>
      <c r="F48" s="64">
        <f>ведомств!I623</f>
        <v>0</v>
      </c>
      <c r="G48" s="64">
        <f>ведомств!J623</f>
        <v>15930.957</v>
      </c>
    </row>
    <row r="49" spans="1:7" ht="13.5" thickBot="1">
      <c r="A49" s="54" t="s">
        <v>351</v>
      </c>
      <c r="B49" s="59">
        <v>1100</v>
      </c>
      <c r="C49" s="65">
        <f>C50+C51+C52</f>
        <v>78172.306</v>
      </c>
      <c r="D49" s="65">
        <f>D50+D51+D52</f>
        <v>3444.875</v>
      </c>
      <c r="E49" s="65">
        <f>E50+E51+E52</f>
        <v>0</v>
      </c>
      <c r="F49" s="65">
        <f>F50+F51+F52</f>
        <v>1135.897</v>
      </c>
      <c r="G49" s="65">
        <f>G50+G51+G52</f>
        <v>82753.078</v>
      </c>
    </row>
    <row r="50" spans="1:7" ht="14.25" thickBot="1">
      <c r="A50" s="53" t="s">
        <v>197</v>
      </c>
      <c r="B50" s="60">
        <v>1101</v>
      </c>
      <c r="C50" s="64">
        <f>ведомств!F86</f>
        <v>27628.948999999997</v>
      </c>
      <c r="D50" s="64">
        <f>ведомств!G86</f>
        <v>3444.875</v>
      </c>
      <c r="E50" s="64">
        <f>ведомств!H86</f>
        <v>0</v>
      </c>
      <c r="F50" s="64">
        <f>ведомств!I86</f>
        <v>1135.897</v>
      </c>
      <c r="G50" s="64">
        <f>ведомств!J86</f>
        <v>32209.720999999998</v>
      </c>
    </row>
    <row r="51" spans="1:7" ht="14.25" thickBot="1">
      <c r="A51" s="53" t="s">
        <v>209</v>
      </c>
      <c r="B51" s="60">
        <v>1102</v>
      </c>
      <c r="C51" s="64">
        <f>ведомств!F91</f>
        <v>49927.899</v>
      </c>
      <c r="D51" s="64">
        <f>ведомств!G91</f>
        <v>0</v>
      </c>
      <c r="E51" s="64">
        <f>ведомств!H91</f>
        <v>0</v>
      </c>
      <c r="F51" s="64">
        <f>ведомств!I91</f>
        <v>0</v>
      </c>
      <c r="G51" s="64">
        <f>ведомств!J91</f>
        <v>49927.899</v>
      </c>
    </row>
    <row r="52" spans="1:7" ht="14.25" thickBot="1">
      <c r="A52" s="6" t="s">
        <v>472</v>
      </c>
      <c r="B52" s="60" t="s">
        <v>471</v>
      </c>
      <c r="C52" s="64">
        <f>ведомств!F119</f>
        <v>615.458</v>
      </c>
      <c r="D52" s="64">
        <f>ведомств!G119</f>
        <v>0</v>
      </c>
      <c r="E52" s="64">
        <f>ведомств!H119</f>
        <v>0</v>
      </c>
      <c r="F52" s="64">
        <f>ведомств!I119</f>
        <v>0</v>
      </c>
      <c r="G52" s="64">
        <f>ведомств!J119</f>
        <v>615.458</v>
      </c>
    </row>
    <row r="53" spans="1:7" ht="13.5" thickBot="1">
      <c r="A53" s="54" t="s">
        <v>352</v>
      </c>
      <c r="B53" s="59">
        <v>1200</v>
      </c>
      <c r="C53" s="65">
        <f>C55+C54</f>
        <v>1884.422</v>
      </c>
      <c r="D53" s="65">
        <f>D55+D54</f>
        <v>0</v>
      </c>
      <c r="E53" s="65">
        <f>E55+E54</f>
        <v>0</v>
      </c>
      <c r="F53" s="65">
        <f>F55+F54</f>
        <v>0</v>
      </c>
      <c r="G53" s="65">
        <f>G55+G54</f>
        <v>1884.422</v>
      </c>
    </row>
    <row r="54" spans="1:7" s="18" customFormat="1" ht="14.25" thickBot="1">
      <c r="A54" s="6" t="s">
        <v>475</v>
      </c>
      <c r="B54" s="130" t="s">
        <v>476</v>
      </c>
      <c r="C54" s="131">
        <f>ведомств!F80</f>
        <v>684.422</v>
      </c>
      <c r="D54" s="131">
        <f>ведомств!G80</f>
        <v>0</v>
      </c>
      <c r="E54" s="131">
        <f>ведомств!H80</f>
        <v>0</v>
      </c>
      <c r="F54" s="131">
        <f>ведомств!I80</f>
        <v>0</v>
      </c>
      <c r="G54" s="131">
        <f>ведомств!J80</f>
        <v>684.422</v>
      </c>
    </row>
    <row r="55" spans="1:7" ht="14.25" thickBot="1">
      <c r="A55" s="53" t="s">
        <v>224</v>
      </c>
      <c r="B55" s="60" t="s">
        <v>222</v>
      </c>
      <c r="C55" s="64">
        <f>ведомств!F493</f>
        <v>1200</v>
      </c>
      <c r="D55" s="64">
        <f>ведомств!G493</f>
        <v>0</v>
      </c>
      <c r="E55" s="64">
        <f>ведомств!H493</f>
        <v>0</v>
      </c>
      <c r="F55" s="64">
        <f>ведомств!I493</f>
        <v>0</v>
      </c>
      <c r="G55" s="64">
        <f>ведомств!J493</f>
        <v>1200</v>
      </c>
    </row>
    <row r="56" spans="1:7" ht="26.25" thickBot="1">
      <c r="A56" s="54" t="s">
        <v>353</v>
      </c>
      <c r="B56" s="59">
        <v>1400</v>
      </c>
      <c r="C56" s="65">
        <f>C57+C58</f>
        <v>32822.2</v>
      </c>
      <c r="D56" s="65">
        <f>D57+D58</f>
        <v>0</v>
      </c>
      <c r="E56" s="65">
        <f>E57+E58</f>
        <v>0</v>
      </c>
      <c r="F56" s="65">
        <f>F57+F58</f>
        <v>0</v>
      </c>
      <c r="G56" s="65">
        <f>G57+G58</f>
        <v>32822.2</v>
      </c>
    </row>
    <row r="57" spans="1:7" ht="27.75" thickBot="1">
      <c r="A57" s="53" t="s">
        <v>196</v>
      </c>
      <c r="B57" s="60">
        <v>1401</v>
      </c>
      <c r="C57" s="64">
        <f>ведомств!F521</f>
        <v>23990</v>
      </c>
      <c r="D57" s="64">
        <f>ведомств!G521</f>
        <v>0</v>
      </c>
      <c r="E57" s="64">
        <f>ведомств!H521</f>
        <v>0</v>
      </c>
      <c r="F57" s="64">
        <f>ведомств!I521</f>
        <v>0</v>
      </c>
      <c r="G57" s="64">
        <f>ведомств!J521</f>
        <v>23990</v>
      </c>
    </row>
    <row r="58" spans="1:7" ht="14.25" thickBot="1">
      <c r="A58" s="53" t="s">
        <v>572</v>
      </c>
      <c r="B58" s="60" t="s">
        <v>571</v>
      </c>
      <c r="C58" s="64">
        <f>ведомств!F529</f>
        <v>8832.2</v>
      </c>
      <c r="D58" s="64">
        <f>ведомств!G529</f>
        <v>0</v>
      </c>
      <c r="E58" s="64">
        <f>ведомств!H529</f>
        <v>0</v>
      </c>
      <c r="F58" s="64">
        <f>ведомств!I529</f>
        <v>0</v>
      </c>
      <c r="G58" s="64">
        <f>ведомств!J529</f>
        <v>8832.2</v>
      </c>
    </row>
    <row r="59" spans="1:7" ht="15" thickBot="1">
      <c r="A59" s="56" t="s">
        <v>173</v>
      </c>
      <c r="B59" s="62"/>
      <c r="C59" s="66">
        <f>C9+C17+C19+C22+C27+C33+C39+C42+C44+C49+C53+C56+C31</f>
        <v>1827688.595</v>
      </c>
      <c r="D59" s="66">
        <f>D9+D17+D19+D22+D27+D33+D39+D42+D44+D49+D53+D56+D31</f>
        <v>-4.547473508864641E-13</v>
      </c>
      <c r="E59" s="66">
        <f>E9+E17+E19+E22+E27+E33+E39+E42+E44+E49+E53+E56+E31</f>
        <v>0</v>
      </c>
      <c r="F59" s="66">
        <f>F9+F17+F19+F22+F27+F33+F39+F42+F44+F49+F53+F56+F31</f>
        <v>14428.147</v>
      </c>
      <c r="G59" s="66">
        <f>G9+G17+G19+G22+G27+G33+G39+G42+G44+G49+G53+G56+G31</f>
        <v>1842116.7419999999</v>
      </c>
    </row>
    <row r="63" ht="12.75">
      <c r="C63" s="134"/>
    </row>
  </sheetData>
  <sheetProtection/>
  <mergeCells count="8">
    <mergeCell ref="F6:F7"/>
    <mergeCell ref="G6:G7"/>
    <mergeCell ref="A3:G4"/>
    <mergeCell ref="C6:C7"/>
    <mergeCell ref="A6:A7"/>
    <mergeCell ref="B6:B7"/>
    <mergeCell ref="D6:D7"/>
    <mergeCell ref="E6:E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Саитхужин Александр Сергеевич</cp:lastModifiedBy>
  <cp:lastPrinted>2020-12-02T04:45:05Z</cp:lastPrinted>
  <dcterms:created xsi:type="dcterms:W3CDTF">1996-10-08T23:32:33Z</dcterms:created>
  <dcterms:modified xsi:type="dcterms:W3CDTF">2021-06-09T03:59:53Z</dcterms:modified>
  <cp:category/>
  <cp:version/>
  <cp:contentType/>
  <cp:contentStatus/>
</cp:coreProperties>
</file>