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1115" windowHeight="9600" tabRatio="804" activeTab="1"/>
  </bookViews>
  <sheets>
    <sheet name="функц" sheetId="1" r:id="rId1"/>
    <sheet name="ведомств" sheetId="2" r:id="rId2"/>
    <sheet name="прил 3" sheetId="3" r:id="rId3"/>
  </sheets>
  <definedNames>
    <definedName name="_xlnm._FilterDatabase" localSheetId="1" hidden="1">'ведомств'!$A$8:$J$941</definedName>
    <definedName name="_xlnm._FilterDatabase" localSheetId="0" hidden="1">'функц'!$A$9:$J$458</definedName>
    <definedName name="_xlnm.Print_Titles" localSheetId="1">'ведомств'!$3:$8</definedName>
    <definedName name="_xlnm.Print_Area" localSheetId="1">'ведомств'!$A$1:$J$941</definedName>
    <definedName name="_xlnm.Print_Area" localSheetId="0">'функц'!$A$1:$J$458</definedName>
  </definedNames>
  <calcPr fullCalcOnLoad="1"/>
</workbook>
</file>

<file path=xl/sharedStrings.xml><?xml version="1.0" encoding="utf-8"?>
<sst xmlns="http://schemas.openxmlformats.org/spreadsheetml/2006/main" count="6432" uniqueCount="1075">
  <si>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</si>
  <si>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</si>
  <si>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</si>
  <si>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</si>
  <si>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</si>
  <si>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</si>
  <si>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</si>
  <si>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</si>
  <si>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</si>
  <si>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</si>
  <si>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</si>
  <si>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</si>
  <si>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</si>
  <si>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</si>
  <si>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</si>
  <si>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</si>
  <si>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</si>
  <si>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</si>
  <si>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</si>
  <si>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</si>
  <si>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</si>
  <si>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</si>
  <si>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</si>
  <si>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</si>
  <si>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</si>
  <si>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</si>
  <si>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</si>
  <si>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</si>
  <si>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</si>
  <si>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</si>
  <si>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</si>
  <si>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</si>
  <si>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</si>
  <si>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</si>
  <si>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</si>
  <si>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</si>
  <si>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</si>
  <si>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</si>
  <si>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</si>
  <si>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</si>
  <si>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</si>
  <si>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</si>
  <si>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</si>
  <si>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</si>
  <si>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</si>
  <si>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</si>
  <si>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</si>
  <si>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</si>
  <si>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</si>
  <si>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</si>
  <si>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</si>
  <si>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</si>
  <si>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</si>
  <si>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</si>
  <si>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</si>
  <si>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</si>
  <si>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</si>
  <si>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</si>
  <si>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</si>
  <si>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</si>
  <si>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</si>
  <si>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</si>
  <si>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</si>
  <si>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</si>
  <si>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</si>
  <si>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</si>
  <si>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</si>
  <si>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</si>
  <si>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</si>
  <si>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</si>
  <si>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</si>
  <si>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</si>
  <si>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</si>
  <si>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</si>
  <si>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</si>
  <si>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</si>
  <si>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</si>
  <si>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</si>
  <si>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</si>
  <si>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</si>
  <si>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</si>
  <si>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</si>
  <si>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</si>
  <si>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</si>
  <si>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</si>
  <si>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</si>
  <si>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</si>
  <si>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</si>
  <si>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</si>
  <si>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</si>
  <si>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</si>
  <si>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</si>
  <si>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</si>
  <si>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2016-2018 годах"</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</si>
  <si>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</si>
  <si>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</si>
  <si>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</si>
  <si>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</si>
  <si>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</si>
  <si>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</si>
  <si>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</si>
  <si>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</si>
  <si>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</si>
  <si>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</si>
  <si>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</si>
  <si>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</si>
  <si>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</si>
  <si>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</si>
  <si>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</si>
  <si>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</si>
  <si>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</si>
  <si>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</si>
  <si>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</si>
  <si>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</si>
  <si>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</si>
  <si>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</si>
  <si>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</si>
  <si>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</si>
  <si>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</si>
  <si>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</si>
  <si>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</si>
  <si>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</si>
  <si>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</si>
  <si>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</si>
  <si>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</si>
  <si>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</si>
  <si>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</si>
  <si>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</si>
  <si>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</si>
  <si>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</si>
  <si>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</si>
  <si>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</si>
  <si>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</si>
  <si>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</si>
  <si>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</si>
  <si>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</si>
  <si>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</si>
  <si>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</si>
  <si>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</si>
  <si>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</si>
  <si>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</si>
  <si>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</si>
  <si>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</si>
  <si>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</si>
  <si>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</si>
  <si>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</si>
  <si>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</si>
  <si>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</si>
  <si>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</si>
  <si>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</si>
  <si>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</si>
  <si>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</si>
  <si>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</si>
  <si>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</si>
  <si>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</si>
  <si>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</si>
  <si>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</si>
  <si>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</si>
  <si>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</si>
  <si>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</si>
  <si>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</si>
  <si>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</si>
  <si>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</si>
  <si>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</si>
  <si>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</si>
  <si>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</si>
  <si>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</si>
  <si>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</si>
  <si>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</si>
  <si>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</si>
  <si>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</si>
  <si>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</si>
  <si>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</si>
  <si>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</si>
  <si>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</si>
  <si>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</si>
  <si>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</si>
  <si>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</si>
  <si>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</si>
  <si>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</si>
  <si>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</si>
  <si>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</si>
  <si>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</si>
  <si>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</si>
  <si>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</si>
  <si>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</si>
  <si>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</si>
  <si>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</si>
  <si>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</si>
  <si>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</si>
  <si>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</si>
  <si>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</si>
  <si>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</si>
  <si>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</si>
  <si>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</si>
  <si>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</si>
  <si>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</si>
  <si>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</si>
  <si>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</si>
  <si>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</si>
  <si>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</si>
  <si>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</si>
  <si>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</si>
  <si>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</si>
  <si>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</si>
  <si>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</si>
  <si>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</si>
  <si>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</si>
  <si>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</si>
  <si>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</si>
  <si>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</si>
  <si>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</si>
  <si>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</si>
  <si>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</si>
  <si>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</si>
  <si>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</si>
  <si>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</si>
  <si>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</si>
  <si>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</si>
  <si>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</si>
  <si>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</si>
  <si>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</si>
  <si>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</si>
  <si>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</si>
  <si>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</si>
  <si>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</si>
  <si>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</si>
  <si>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</si>
  <si>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</si>
  <si>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</si>
  <si>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</si>
  <si>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</si>
  <si>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</si>
  <si>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</si>
  <si>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</si>
  <si>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</si>
  <si>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</si>
  <si>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</si>
  <si>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</si>
  <si>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</si>
  <si>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</si>
  <si>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</si>
  <si>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</si>
  <si>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</si>
  <si>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</si>
  <si>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</si>
  <si>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</si>
  <si>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</si>
  <si>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</si>
  <si>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</si>
  <si>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</si>
  <si>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</si>
  <si>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Подпрограмма "Газификация в Кунашакском муниципальном район"</t>
  </si>
  <si>
    <t>79 1 00 35010</t>
  </si>
  <si>
    <t>79 3 00 35010</t>
  </si>
  <si>
    <t>79 0 00 38020</t>
  </si>
  <si>
    <t>79 0 00 11010</t>
  </si>
  <si>
    <t>79 0 00 11000</t>
  </si>
  <si>
    <t>79 0 00 12000</t>
  </si>
  <si>
    <t>79 0 00 32010</t>
  </si>
  <si>
    <t>79 0 00 32030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</si>
  <si>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</si>
  <si>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</si>
  <si>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</si>
  <si>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</si>
  <si>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</si>
  <si>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</si>
  <si>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</si>
  <si>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</si>
  <si>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</si>
  <si>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</si>
  <si>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</si>
  <si>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</si>
  <si>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</si>
  <si>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</si>
  <si>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</si>
  <si>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</si>
  <si>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</si>
  <si>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</si>
  <si>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</si>
  <si>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</si>
  <si>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</si>
  <si>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</si>
  <si>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</si>
  <si>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</si>
  <si>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</si>
  <si>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</si>
  <si>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</si>
  <si>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</si>
  <si>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</si>
  <si>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</si>
  <si>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</si>
  <si>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</si>
  <si>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</si>
  <si>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</si>
  <si>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</si>
  <si>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</si>
  <si>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</si>
  <si>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</si>
  <si>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</si>
  <si>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</si>
  <si>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</si>
  <si>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22 0 00 00000</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</si>
  <si>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</si>
  <si>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</si>
  <si>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</si>
  <si>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</si>
  <si>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</si>
  <si>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</si>
  <si>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</si>
  <si>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</si>
  <si>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</si>
  <si>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</si>
  <si>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</si>
  <si>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</si>
  <si>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</si>
  <si>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</si>
  <si>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</si>
  <si>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</si>
  <si>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 xml:space="preserve">Государственная программа Челябинской области "Повышение эффективности реализации молодежной политики в Челябинской области" на 2015 - 2019 годы
</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</si>
  <si>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</si>
  <si>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</si>
  <si>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</si>
  <si>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</si>
  <si>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</si>
  <si>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</si>
  <si>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31 0 00 00000</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</si>
  <si>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</si>
  <si>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</si>
  <si>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</si>
  <si>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</si>
  <si>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</si>
  <si>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</si>
  <si>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</si>
  <si>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</si>
  <si>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</si>
  <si>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</si>
  <si>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</si>
  <si>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</si>
  <si>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</si>
  <si>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</si>
  <si>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</si>
  <si>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</si>
  <si>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</si>
  <si>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</si>
  <si>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</si>
  <si>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</si>
  <si>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</si>
  <si>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</si>
  <si>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</si>
  <si>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</si>
  <si>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</si>
  <si>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</si>
  <si>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</si>
  <si>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</si>
  <si>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</si>
  <si>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</si>
  <si>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</si>
  <si>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</si>
  <si>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</si>
  <si>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</si>
  <si>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</si>
  <si>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</si>
  <si>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</si>
  <si>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</si>
  <si>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</si>
  <si>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</si>
  <si>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</si>
  <si>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на 2014 - 2020 годы
</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</si>
  <si>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</si>
  <si>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</si>
  <si>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</si>
  <si>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</si>
  <si>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</si>
  <si>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</si>
  <si>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</si>
  <si>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</si>
  <si>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</si>
  <si>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</si>
  <si>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</si>
  <si>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</si>
  <si>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</si>
  <si>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</si>
  <si>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</si>
  <si>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</si>
  <si>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</si>
  <si>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</si>
  <si>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</si>
  <si>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</si>
  <si>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</si>
  <si>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</si>
  <si>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</si>
  <si>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 xml:space="preserve">Государственная программа Челябинской области "Благоустройство населенных пунктов Челябинской области" на 2018 - 2022 годы
</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</si>
  <si>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</si>
  <si>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</si>
  <si>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</si>
  <si>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</si>
  <si>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</si>
  <si>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</si>
  <si>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</si>
  <si>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</si>
  <si>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</si>
  <si>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Приобретение транспортных средств для организации перевозки обучающихся</t>
  </si>
  <si>
    <t>Приобретение транспортных средств для организации перевозки обучающихся (Закупка товаров, работ и услуг для обеспечения государственных (муниципальных) нужд)</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</si>
  <si>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</si>
  <si>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</si>
  <si>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</si>
  <si>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</si>
  <si>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</si>
  <si>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22 0 00 22030</t>
  </si>
  <si>
    <t>Разработка и внедрение цифровых технологий, направленных на рациональное использование земель сельскохозяйственного назначения</t>
  </si>
  <si>
    <t xml:space="preserve">31 6 00 31020
</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</si>
  <si>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государственных (муниципальных) нужд)</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</si>
  <si>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</si>
  <si>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</si>
  <si>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</si>
  <si>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</si>
  <si>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</si>
  <si>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</si>
  <si>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</si>
  <si>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</si>
  <si>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
</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</si>
  <si>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</si>
  <si>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</si>
  <si>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</si>
  <si>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</si>
  <si>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</si>
  <si>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</si>
  <si>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</si>
  <si>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</si>
  <si>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</si>
  <si>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</si>
  <si>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</si>
  <si>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</si>
  <si>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</si>
  <si>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</si>
  <si>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</si>
  <si>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</si>
  <si>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</si>
  <si>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</si>
  <si>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</si>
  <si>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</si>
  <si>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</si>
  <si>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</si>
  <si>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</si>
  <si>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</si>
  <si>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</si>
  <si>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</si>
  <si>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</si>
  <si>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</si>
  <si>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</si>
  <si>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</si>
  <si>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28 1 00 28130</t>
  </si>
  <si>
    <t>28 1 00 28140</t>
  </si>
  <si>
    <t>28 1 00 28220</t>
  </si>
  <si>
    <t>28 1 00 28190</t>
  </si>
  <si>
    <t>28 1 Р1 28180</t>
  </si>
  <si>
    <t>28 1 00 28110</t>
  </si>
  <si>
    <t>28 4 00 28080</t>
  </si>
  <si>
    <t>20 1 00 20045</t>
  </si>
  <si>
    <t>20 2 00 20047</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</si>
  <si>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</si>
  <si>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10 3 00 72870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</si>
  <si>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</si>
  <si>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</si>
  <si>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</si>
  <si>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</si>
  <si>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</si>
  <si>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</si>
  <si>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</si>
  <si>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</si>
  <si>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</si>
  <si>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</si>
  <si>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</si>
  <si>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</si>
  <si>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</si>
  <si>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</si>
  <si>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</si>
  <si>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</si>
  <si>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</si>
  <si>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</si>
  <si>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</si>
  <si>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</si>
  <si>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</si>
  <si>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</si>
  <si>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</si>
  <si>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</si>
  <si>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</si>
  <si>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</si>
  <si>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</si>
  <si>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</si>
  <si>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11 0 00 00000</t>
  </si>
  <si>
    <t>Государственная программа Челябинской области «Содействие созданию в Челябинской области (исходя из прогнозируемой потребности) новых мест в общеобразовательных организациях»</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</si>
  <si>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</si>
  <si>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</si>
  <si>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</si>
  <si>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</si>
  <si>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</si>
  <si>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от 6 до 18 лет</t>
  </si>
  <si>
    <t>Оплата услуг специалистов по организации физкультурно-оздоровительной и спортив-но-массовой работы с населением от 6 до 18 лет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</si>
  <si>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</si>
  <si>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</si>
  <si>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здравоохранения Кунашакского муниципального района на 2020-2022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</si>
  <si>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</si>
  <si>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МП "Повышение безопасности дорожного движения в Кунашакском муниципальном районе на 2020-2022 годы"</t>
  </si>
  <si>
    <t>МП "Доступное и комфортное жилье - гражданам России в Кунашакском муниципальном районена 2020-2022 гг."</t>
  </si>
  <si>
    <t>МП "Противодействия коррупции на территории Кунашакского муниципального района на 2020-2022 годы"</t>
  </si>
  <si>
    <t>МП "Развитие малого и среднего предпринимательства, сельского хозяйства и рыболовства в Кунашакском муниципальном районе на 2020-2022 годы"</t>
  </si>
  <si>
    <t>МП "Комплексные меры по профилактике наркомании в Кунашакском муниципальном районе на 2020-2022 годы"</t>
  </si>
  <si>
    <t>Государственная программа Челябинской области «Развитие социальной защиты населения в Челябинской области» на 2020–2022 годы</t>
  </si>
  <si>
    <t>МП "Развитие социальной защиты населения Кунашакского муниципального района" на 2020-2022 годы"</t>
  </si>
  <si>
    <t xml:space="preserve">Государственная программа Челябинской области "Повышение эффективности реализации молодежной политики в Челябинской области" на 2020 - 2022 годы
</t>
  </si>
  <si>
    <t xml:space="preserve">Государственная программа Челябинской области "Развитие физической культуры и спорта в Челябинской области" на 2020 - 2022 годы
</t>
  </si>
  <si>
    <t>Государственная программа Челябинской области "Улучшение условий и охраны труда в Челябинской области на 2019-2021 годы"</t>
  </si>
  <si>
    <t xml:space="preserve">Государственная программа Челябинской области "Развитие культуры и туризма в Челябинской области на 2020 - 2022 годы"
</t>
  </si>
  <si>
    <t>МП "Проиводействия коррупции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</si>
  <si>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рыболовства в Кунашакском муниципальном районе на 2020-2022 годы" (Закупка товаров, работ и услуг для обеспечения государственных (муниципальных) нужд)</t>
  </si>
  <si>
    <t>МП "Комплексные меры по профилактике наркомании в Кунашакском муниципальном районе  на 2020-2022 годы" (Закупка товаров, работ и услуг для обеспечения государственных (муниципальных) нужд)</t>
  </si>
  <si>
    <t>МП "Развитие здравоохранения Кунашакского муниципального района на 2020-2022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</si>
  <si>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2020-2022 годы" (Социальное обеспечение и иные выплаты населению)</t>
  </si>
  <si>
    <t>МП "Доступное и комфортное жилье - гражданам России" в Кунашакском муниципальном районе Челябинской области на 2020-2022 гг."</t>
  </si>
  <si>
    <t>МП "Развитие физической культуры и спорта в Кунашакском муниципальном районе" на 2020-2022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</si>
  <si>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2020-2022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</si>
  <si>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</si>
  <si>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 (Иные бюджетные ассигнования)</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</si>
  <si>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</si>
  <si>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</si>
  <si>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</si>
  <si>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</si>
  <si>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</si>
  <si>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</si>
  <si>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</si>
  <si>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</si>
  <si>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</si>
  <si>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</si>
  <si>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</si>
  <si>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</si>
  <si>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МП "Повышение эффективности реализации молодежной политики в Кунашакском муниципальном районе на 2020-2022 годы"</t>
  </si>
  <si>
    <t>Создание новых мест в общеобразовательных организациях, расположенных на территории Челябинской области</t>
  </si>
  <si>
    <t>Создание новых мест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</si>
  <si>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</si>
  <si>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</si>
  <si>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</si>
  <si>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2020-2022 годы"</t>
  </si>
  <si>
    <t>79 0 00 13010</t>
  </si>
  <si>
    <t>79 0 00 13000</t>
  </si>
  <si>
    <t>МП "Развитие средств массовой информации в Кунашакском муниципальном районе на 2020-2022 годы" (Предоставление субсидий бюджетным, автономным учреждениям и иным некоммерческим организациям)</t>
  </si>
  <si>
    <t>03 1 00 03060</t>
  </si>
  <si>
    <t>46 3 00 51180</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</si>
  <si>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</si>
  <si>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</si>
  <si>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</si>
  <si>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</si>
  <si>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</si>
  <si>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</si>
  <si>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</si>
  <si>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04 1 00 04020</t>
  </si>
  <si>
    <t>03 1 00 03030</t>
  </si>
  <si>
    <t>03 1 00 03120</t>
  </si>
  <si>
    <t>03 1 00 03010</t>
  </si>
  <si>
    <t>21 1 E8 21010</t>
  </si>
  <si>
    <t>21 1 Е8 21010</t>
  </si>
  <si>
    <t>03 1 00 03040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</si>
  <si>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</si>
  <si>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</si>
  <si>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</si>
  <si>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</si>
  <si>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</si>
  <si>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</si>
  <si>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</si>
  <si>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</si>
  <si>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t>
  </si>
  <si>
    <t>79 1 00 S0045</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</si>
  <si>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</si>
  <si>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</si>
  <si>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</si>
  <si>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</si>
  <si>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</si>
  <si>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</si>
  <si>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Подпрограмма "Создание безопасных условий для движения пешеходов в Кунишакском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</si>
  <si>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</si>
  <si>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</si>
  <si>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"Создание безопасных условий для движения пешеходов в Кунишакском муниципальном районе на 2020-2022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</si>
  <si>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(Закупка товаров, работ и услуг для обеспечения государственных (муниципальных) нужд)</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</si>
  <si>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</si>
  <si>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</si>
  <si>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</si>
  <si>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</si>
  <si>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</si>
  <si>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</si>
  <si>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</si>
  <si>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</si>
  <si>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</si>
  <si>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</si>
  <si>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</si>
  <si>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</si>
  <si>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</si>
  <si>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МП "Развитие социальной защиты населения Кунашакского муниципального района" на 2020-2022 годы"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</si>
  <si>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</si>
  <si>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</si>
  <si>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МП "Развитие социальной защиты населения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</si>
  <si>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t>
  </si>
  <si>
    <t xml:space="preserve">Государственная программа Челябинской области "Развитие физической культуры и спорта в Челябинской области" на 2020- 2022 годы
</t>
  </si>
  <si>
    <t>Транспорт</t>
  </si>
  <si>
    <t>0408</t>
  </si>
  <si>
    <t>МП "Развитие малого и среднего предпринимательства, сельского хозяйства и рыболовства в Кунашакском муниципальном районе на 2020-2022 годы" (Социальное обеспечение и иные выплаты населению)</t>
  </si>
  <si>
    <t>Создание новых мест в общеобразовательных организациях, расположенных на территории Челябинской области (софинансирование с МБ)</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</si>
  <si>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</si>
  <si>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</si>
  <si>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</si>
  <si>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</si>
  <si>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Муниципальная программа «Развитие общественного пассажирского транспорта в Кунашакском муниципальном районе на 2020-2022 годы»</t>
  </si>
  <si>
    <t>79 0 00 22010</t>
  </si>
  <si>
    <t>Муниципальная программа «Развитие общественного пассажирского транспорта в Кунашакском муниципальном районе на 2020-2022 годы» (Закупка товаров, работ и услуг для обеспечения государственных (муниципальных) нужд)</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</si>
  <si>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</si>
  <si>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</si>
  <si>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</si>
  <si>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</si>
  <si>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</si>
  <si>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</si>
  <si>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</si>
  <si>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</si>
  <si>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Подпрограмма "Ликвидация объектов накопленного экологического вреда (свалок ТКО) на территории Кунашакского муниципального района на 2020-2022 годы"</t>
  </si>
  <si>
    <t>Подпрограмма "Ликвидация объектов накопленного экологического вреда (свалок ТКО)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</si>
  <si>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</si>
  <si>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</si>
  <si>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МП "Доступное и комфортное жилье - гражданам России в Кунашакском муниципальном районе Челябинской области на 2020-2022 годы"</t>
  </si>
  <si>
    <t>6</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</si>
  <si>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</si>
  <si>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(Закупка товаров, работ и услуг для государственных (муниципальных) нужд)</t>
  </si>
  <si>
    <t>11 1 E1 55202</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</si>
  <si>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</si>
  <si>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</si>
  <si>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</si>
  <si>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</si>
  <si>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Приобретение технических средств реабилитации для пунктов проката в муниципальных учреждениях системы социальной защиты населения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</si>
  <si>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</si>
  <si>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МП "Управление муниципальным имуществом  и земельными ресурсами на 2021-2023 годы" (Закупка товаров, работ и услуг для обеспечения государственных (муниципальных) нужд)</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</si>
  <si>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</si>
  <si>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</si>
  <si>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</si>
  <si>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</si>
  <si>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t>
  </si>
  <si>
    <t>МП "Обеспечение общественного порядка и противодействие преступности в Кунашакском  районе на 2021-2023 годы" (Закупка товаров, работ и услуг для обеспечения государственных (муниципальных) нужд)</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</si>
  <si>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</si>
  <si>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</si>
  <si>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2021-2023 годы"</t>
  </si>
  <si>
    <t>МП "Профилактика терроризма и экстремизма на территории  Кунашакского района на 2021-2023 годы" (Закупка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</si>
  <si>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</si>
  <si>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t>
  </si>
  <si>
    <t>МП «Описание местоположения границ  населенных пунктов Кунашакского муниципального района на 2021-2023 годы» (Закупка товаров, работ и услуг для обеспечения государственных (муниципальных) нужд)</t>
  </si>
  <si>
    <t>МП «Описание местоположения границ  населенных пунктов Кунашакского муниципального района на 2021-2023 годы»</t>
  </si>
  <si>
    <t>МП "Развитие образования в Кунашакском муниципальном районе на 2020-2022 годы"</t>
  </si>
  <si>
    <t>Подрограмма "Развитие дополнительного образования Кунашакского муниципального района"</t>
  </si>
  <si>
    <t xml:space="preserve">Подрограмма "Отдых, оздоровлние, занятость детей и молодежи Кунашакского муниципального района" </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</si>
  <si>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</si>
  <si>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</si>
  <si>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</si>
  <si>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</si>
  <si>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</si>
  <si>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</si>
  <si>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МП "Развитие образования в Кунашакском муниципальном районе на 2020-2022 годы""</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</si>
  <si>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</si>
  <si>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</si>
  <si>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</si>
  <si>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</si>
  <si>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</si>
  <si>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</si>
  <si>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</si>
  <si>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</si>
  <si>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</si>
  <si>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</si>
  <si>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</si>
  <si>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</si>
  <si>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</si>
  <si>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</si>
  <si>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оздоровлние, занятость детей и молодежи Кунашакского муниципального района"  (Закупка товаров, работ и услуг для обеспечения государственных (муниципальных) нужд)</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</si>
  <si>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</si>
  <si>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МП «Энергосбережение на территории Кунашакского муниципального района Челябинской области на  2021-2023 годы» (Закупка товаров, работ и услуг для обеспечения государственных (муниципальных) нужд)</t>
  </si>
  <si>
    <t>МП «Энергосбережение на территории Кунашакского муниципального района Челябинской области на  2021-2023 годы»</t>
  </si>
  <si>
    <t>МП "Развитие культуры Кунашакского муниципального района на 2021-2023 годы"</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</si>
  <si>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</si>
  <si>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</si>
  <si>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</si>
  <si>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</si>
  <si>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</si>
  <si>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</si>
  <si>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</si>
  <si>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</si>
  <si>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</si>
  <si>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</si>
  <si>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</si>
  <si>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</si>
  <si>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МП «Комплексное развитие Кунашакского муниципального района  на 2020-2022 годы»</t>
  </si>
  <si>
    <t>МП «Комплексное развитие Кунашакского муниципального района  на 2020-2022 годы» (Закупка товаров, работ и услуг для обеспечения государственных (муниципальных) нужд)</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</si>
  <si>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</si>
  <si>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</si>
  <si>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</si>
  <si>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</si>
  <si>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</si>
  <si>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</si>
  <si>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99 0 00 99600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</si>
  <si>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</si>
  <si>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</si>
  <si>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</si>
  <si>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</si>
  <si>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 1 00 L3044</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</si>
  <si>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</si>
  <si>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</si>
  <si>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</si>
  <si>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61 6 00 61080</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</si>
  <si>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</si>
  <si>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</si>
  <si>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</si>
  <si>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</si>
  <si>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</si>
  <si>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(Социальное обеспечение и иные выплаты населению)</t>
  </si>
  <si>
    <t>Проведение комплексных кадастровых ра-бот на территории Челябинской области</t>
  </si>
  <si>
    <t>99 0 00 R5110</t>
  </si>
  <si>
    <t>Проведение комплексных кадастровых ра-бот на территории Челябинской области  (Закупка товаров, работ и услуг для обеспечения государственных (муниципальных) нужд)</t>
  </si>
  <si>
    <t>79 8 00 35010</t>
  </si>
  <si>
    <t>МП "Развитие физической культуры и спорта в Кунашакском муниципальном районе" на 2020-2022 годы</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</si>
  <si>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</si>
  <si>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</si>
  <si>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</si>
  <si>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</si>
  <si>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</si>
  <si>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</si>
  <si>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</si>
  <si>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</si>
  <si>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</si>
  <si>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03 1 00 53034</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</si>
  <si>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</si>
  <si>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</si>
  <si>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</si>
  <si>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</si>
  <si>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</si>
  <si>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</si>
  <si>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Ведомственная структура расходов районного бюджета на 2022 год</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</si>
  <si>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2022 год</t>
  </si>
  <si>
    <t>Распределение бюджетных ассигнований и по разделам и подразделам классификации расходов бюджетов на 2022 год</t>
  </si>
  <si>
    <t>68 6 A1 55131</t>
  </si>
  <si>
    <t>68 0 00 00000</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</si>
  <si>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</si>
  <si>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</si>
  <si>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Государственная программа Челябинской области «Развитие культуры в Челябинской области»</t>
  </si>
  <si>
    <t xml:space="preserve">08 </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</si>
  <si>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государственных (муниципальных) нужд)</t>
  </si>
  <si>
    <t>20 3 00 2004Д</t>
  </si>
  <si>
    <t>79 3 00 S004Д</t>
  </si>
  <si>
    <t>20 1 00 20044</t>
  </si>
  <si>
    <t>Приобретение спортивного инвентаря и оборудования для физкультурно-спортивных организаций</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</si>
  <si>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</si>
  <si>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68 6 00 68120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</si>
  <si>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</si>
  <si>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(Закупка товаров, работ и услуг для государственных (муниципальных) нужд)</t>
  </si>
  <si>
    <t>99 0 00 S9600</t>
  </si>
  <si>
    <t>0310</t>
  </si>
  <si>
    <t>Обеспечение пожарной безопасности</t>
  </si>
  <si>
    <t>28 2 00 28580</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</si>
  <si>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</si>
  <si>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(Социальное обеспечение и иные выплаты населению)</t>
  </si>
  <si>
    <t>79 0 00 23010</t>
  </si>
  <si>
    <t>Подпрограмма «Повышение транспортной доступности для населения в Челябинской области»</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</si>
  <si>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</si>
  <si>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06 6 00 00000</t>
  </si>
  <si>
    <t>06 6 00 06160</t>
  </si>
  <si>
    <t>43 2 G1 43030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</si>
  <si>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</si>
  <si>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Государственная программа Челябинской области «Охрана окружающей среды Челябинской области»</t>
  </si>
  <si>
    <t>Подпрограмма «Организация системы обращения с отходами, в том числе с твердыми коммунальными отходами, на территории Челябинской области»</t>
  </si>
  <si>
    <t>43 2 00 00000</t>
  </si>
  <si>
    <t>43 0 00 00000</t>
  </si>
  <si>
    <t>0501</t>
  </si>
  <si>
    <t>Жилищное хозяйство</t>
  </si>
  <si>
    <t>85 0 00 00000</t>
  </si>
  <si>
    <t>85 0 F3 00000</t>
  </si>
  <si>
    <t>85 0 F3 67484</t>
  </si>
  <si>
    <t xml:space="preserve">Обеспечение мероприятий по переселению граждан из аварийного жилищного фонда </t>
  </si>
  <si>
    <t>Областная адресная программа «Переселение в 2019-2025 годах граждан из аварийного жилищного фонда в городах и районах Челябинской области»</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</si>
  <si>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</si>
  <si>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</si>
  <si>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99 0 00 L5110</t>
  </si>
  <si>
    <t>20 4 00 2004И</t>
  </si>
  <si>
    <t>20 4 00 2004К</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</si>
  <si>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</si>
  <si>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</si>
  <si>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</si>
  <si>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</si>
  <si>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</si>
  <si>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03 1 00 03330</t>
  </si>
  <si>
    <t>Проведение ремонтных работ по замене оконных блоков в муниципальных общеобразовательных организациях</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</si>
  <si>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</si>
  <si>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04 1 00 04080</t>
  </si>
  <si>
    <t>Проведение капитального ремонта зданий и сооружений муниципальных организаций дошкольного образования</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</si>
  <si>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</si>
  <si>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03 1 00 03310</t>
  </si>
  <si>
    <t>Проведение капитального ремонта зданий и сооружений муниципальных организаций отдыха и оздоровления детей</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</si>
  <si>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</si>
  <si>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29 0 00 29010</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</si>
  <si>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</si>
  <si>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</si>
  <si>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</si>
  <si>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</si>
  <si>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 xml:space="preserve">761 </t>
  </si>
  <si>
    <t>15 0 00 00040</t>
  </si>
  <si>
    <t>Капитальные вложения в объекты физической культуры и спорта</t>
  </si>
  <si>
    <t>Государственная программа Челябинской области «Капитальное строительство в Челябинской области»</t>
  </si>
  <si>
    <t>15 0 00 00000</t>
  </si>
  <si>
    <t>Капитальные вложения в объекты физической культуры и спорта(Капитальные вложения в объекты недвижимого имущества государственной (муниципальной) собственности)</t>
  </si>
  <si>
    <t>(Капитальные вложения в объекты недвижимого имущества государственной (муниципальной) собственности)</t>
  </si>
  <si>
    <t>23 1 00 23020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</si>
  <si>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t>
  </si>
  <si>
    <t>Государственная программа Челябинской области «Стимулирование развития жилищного строительства в Челябинской области»</t>
  </si>
  <si>
    <t>Подпрограмма «Подготовка земельных участков для освоения в целях жилищного строительства»</t>
  </si>
  <si>
    <t>23 0 00 00000</t>
  </si>
  <si>
    <t>23 1 00 00000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</si>
  <si>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 (Закупка товаров, работ и услуг для государственных (муниципальных) нужд)</t>
  </si>
  <si>
    <t>79 6 00 35010</t>
  </si>
  <si>
    <t>Подпрограмма "Подготовка земельных участков для освоения в целях жилищного строительства в Кунашакском муниципальном районе Челябинской области"</t>
  </si>
  <si>
    <t>79 0 00 11040</t>
  </si>
  <si>
    <t>МП "Переселение в 2022-2024 годы граждан из аварийного жилищного фонда на территории Кунашакского муниципального района"</t>
  </si>
  <si>
    <t>МП "Переселение в 2022-2024 годы граждан из аварийного жилищного фонда на территории Кунашакского муниципального района" (Закупка товаров, работ и услуг для обеспечения государственных (муниципальных) нужд)</t>
  </si>
  <si>
    <t>Муниципальная программа "Развитие информационного общества в Кунашакском муниципальном районе на 2020-2030 годы"</t>
  </si>
  <si>
    <t>Муниципальная программа "Развитие информационного общества в Кунашакском муниципальном районе на 2020-2030 годы"(Закупка товаров, работ и услуг для обеспечения государственных (муниципальных) нужд)</t>
  </si>
  <si>
    <t>МП «Улучшение условий охраны труда в Кунашакском муниципальном районе на 2022-2024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</si>
  <si>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t>
  </si>
  <si>
    <t xml:space="preserve">Государственная программа Челябинской области "Развитие сельского хозяйства в Челябинской области"
</t>
  </si>
  <si>
    <t>МП "Улучшение условий и охраны труда в Кунашакском муниципальном районе на 2022-2024 годы" (Закупка товаров, работ и услуг для обеспечения государственных (муниципальных) нужд)</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</si>
  <si>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 (Закупка товаров, работ и услуг для обеспечения государственных (муниципальных) нужд)</t>
  </si>
  <si>
    <t>Подпрограмма "Совершенстование библиотечного обслуживания Кунашакского муниципального района" на 2021-2023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</si>
  <si>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t>
  </si>
  <si>
    <t>Изменения</t>
  </si>
  <si>
    <t>Изменения за счет остатков на 01.01.2022г.</t>
  </si>
  <si>
    <t>Изменения за счет областных и федеральных средств и прочих поступлений</t>
  </si>
  <si>
    <t>Всего</t>
  </si>
  <si>
    <t>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</si>
  <si>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первичного воинского учета органами местного самоуправления поселений, муниципальных и городских округов(Межбюджетные трансферты)</t>
  </si>
  <si>
    <t>МП "Управление муниципальным имуществом  и земельными ресурсами на 2021-2023 годы"  (Капитальные вложения в объекты недвижимого имущества)</t>
  </si>
  <si>
    <t>79 9 00 35010</t>
  </si>
  <si>
    <t>Подпрограмма "Капитальное строительство и ремонт в Кунашакском муниципальном районе на 2020-2022 годы"</t>
  </si>
  <si>
    <t>Подпрограмма "Капитальное строительство и ремонт в Кунашакском муниципальном районе на 2020-2022 годы"(Капитальные вложения в объекты недвижимого имущества государственной (муниципальной) собственности)</t>
  </si>
  <si>
    <t>68 6 А1 55131</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</si>
  <si>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</si>
  <si>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68 6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</si>
  <si>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за счет средств областного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</si>
  <si>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(Закупка товаров, работ и услуг для государственных (муниципальных) нужд)</t>
  </si>
  <si>
    <t>68 6 A1 68070</t>
  </si>
  <si>
    <t>03 1 00 L3040</t>
  </si>
  <si>
    <t>03 1 00 53035</t>
  </si>
  <si>
    <t xml:space="preserve">99 0 00 51200
</t>
  </si>
  <si>
    <t>67 6 00 67040</t>
  </si>
  <si>
    <t>67 6 00 00000</t>
  </si>
  <si>
    <t>61 8 00 61080</t>
  </si>
  <si>
    <t xml:space="preserve">61 6 00 61020
</t>
  </si>
  <si>
    <t>Государственная программа Челябинской области «Содействие занятости населения Челябинской области»</t>
  </si>
  <si>
    <t>67 0 00 00000</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</si>
  <si>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</si>
  <si>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85 0 F3 67483</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</si>
  <si>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</si>
  <si>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хозяйства(Закупка товаров, работ и услуг для обеспечения государственных (муниципальных) нужд)</t>
  </si>
  <si>
    <t>Приложение 3</t>
  </si>
  <si>
    <t>Приложение 1</t>
  </si>
  <si>
    <t>Организация и проведение мероприятий с детьми и молодежью (Социальное обеспечение и иные выплаты населению)</t>
  </si>
  <si>
    <t>79 2 E8 S1010</t>
  </si>
  <si>
    <t>Подпрограмма "Молодые граждане Кунашакского муниципального района" (Закупка товаров, работ и услуг для обеспечения государственных (муниципальных) нужд)</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</si>
  <si>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(Предоставление субсидий бюджетным, автономным учреждениям и иным некоммерческим организациям)</t>
  </si>
  <si>
    <t>Осуществление мер социальной поддержки граждан, работающих и проживающих в сельских населенных пунктах и рабочих поселках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</si>
  <si>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государственных (муниципальных) нужд)</t>
  </si>
  <si>
    <t>МП "Развитие физической культуры и спорта в Кунашакском муниципальном районе" на 2020-2022 годы (Социальное обеспечение и иные выплаты населению)</t>
  </si>
  <si>
    <t>Подпрограмма "Капитальное строительство и ремонт в Кунашакском муниципальном районе на 2020-2022 годы"(Закупка товаров, работ и услуг для обеспечения государственных (муниципальных) нужд)</t>
  </si>
  <si>
    <t>79 4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</si>
  <si>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софинансирование с местного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</si>
  <si>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(Капитальные вложения в объекты недвижимого имущества)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</si>
  <si>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обеспечения государственных (муниципальных) нужд)</t>
  </si>
  <si>
    <t>79 9 00 31010</t>
  </si>
  <si>
    <t>Подпрограмма "Комплексная безопасность образовательных учреждений Кунашакского муниципального района"</t>
  </si>
  <si>
    <t>Подпрограмма "Капитальный ремонт образовательных организаций Кунашакского муниципального района"</t>
  </si>
  <si>
    <t>Подпрограмма "Комплексная безопасность образовательных учреждений Кунашакского муниципального района"(Закупка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</si>
  <si>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</si>
  <si>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(Предоставление субсидий бюджетным, автономным учреждениям и иным некоммерческим организациям)</t>
  </si>
  <si>
    <t>79 2 E1 S3050</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</si>
  <si>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t>
  </si>
  <si>
    <t>79 4 00 31010</t>
  </si>
  <si>
    <t>Подпрограмма "Организация питания детей в муниципальных образовательных учреждениях"</t>
  </si>
  <si>
    <t>79 4 00 S3030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</si>
  <si>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t>
  </si>
  <si>
    <t>79 4 00 S3300</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</si>
  <si>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t>
  </si>
  <si>
    <t>79 5 00 S3010</t>
  </si>
  <si>
    <t>Организация отдыха детей в каникулярное время (софинансирование с МБ)</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</si>
  <si>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</si>
  <si>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</si>
  <si>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</si>
  <si>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</si>
  <si>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</si>
  <si>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образования(Предоставление субсидий бюджетным, автономным учреждениям и иным некоммерческим организациям)</t>
  </si>
  <si>
    <t>Организация отдыха детей в каникулярное время (софинансирование с МБ)(Закупка товаров, работ и услуг для обеспечения государственных (муниципальных) нужд)</t>
  </si>
  <si>
    <t>Организация отдыха детей в каникулярное время (софинансирование с МБ)(Предоставление субсидий бюджетным, автономным учреждениям и иным некоммерческим организациям))</t>
  </si>
  <si>
    <t>Подпрограмма "Комплексная безопасность образовательных учреждений Кунашакского муниципального района"(Предоставление субсидий бюджетным, автономным учреждениям и иным некоммерческим организациям)</t>
  </si>
  <si>
    <t>Подрограмма "Капитальный ремонт образовательных организаций Кунашакского муниципального района"  (Предоставление субсидий бюджетным, автономным учреждениям и иным некоммерческим организациям)</t>
  </si>
  <si>
    <t>Выполнение других обязательств муниципальных образований  (Иные бюджетные ассигнования)</t>
  </si>
  <si>
    <t>Осуществление переданных полномочий Российской Федерации на государственную регистрацию актов гражданского состояния (Иные бюджетные ассигнования)</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</si>
  <si>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</si>
  <si>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МП "Развитие средств массовой информации в Кунашакском муниципальном районе на 2020-2022 годы" (Закупка товаров, работ и услуг для обеспечения государственных (муниципальных)</t>
  </si>
  <si>
    <t>10 3 00 10220</t>
  </si>
  <si>
    <t>Ежемесячная денежная выплата в соответствии с Законом Челябинской области "О мерах социальной поддержки ветеранов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</si>
  <si>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</si>
  <si>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звании "Ветеран труда Челябинской области" (Закупка товаров, работ и услуг для государственных (муниципальных) нужд)</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</si>
  <si>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</si>
  <si>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</si>
  <si>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</si>
  <si>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(Закупка товаров, работ и услуг для государственных (муниципальных) нужд)</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</si>
  <si>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(Закупка товаров, работ и услуг для государственных (муниципальных) нужд)</t>
  </si>
  <si>
    <t>Реализация полномочий Российской Федерации на оплату жилищно-коммунальных услуг отдельным категориям граждан (Закупка товаров, работ и услуг для государственных (муниципальных) нужд)</t>
  </si>
  <si>
    <t>Осуществление мер социальной поддержки граждан, работающих и проживающих в сельских населенных пунктах и рабочих поселках Челябинской области (Закупка товаров, работ и услуг для государственных (муниципальных) нужд)</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</si>
  <si>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(Закупка товаров, работ и услуг для государственных (муниципальных) нужд)</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</si>
  <si>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(Закупка товаров, работ и услуг для государственных (муниципальных) нужд)</t>
  </si>
  <si>
    <t>Доплаты к пенсиям государственных служащих субъектов Российской Федерации  и муниципальных служащих  (Закупка товаров, работ и услуг для обеспечения государственных (муниципальных) нужд)</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</si>
  <si>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(Закупка товаров, работ и услуг для государственных (муниципальных) нужд)</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</si>
  <si>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((Закупка товаров, работ и услуг для государственных (муниципальных) нужд)</t>
  </si>
  <si>
    <t>Пособие на ребенка в соответствии с Законом Челябинской области «О пособии на ребенка» (Закупка товаров, работ и услуг для государственных (муниципальных)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</si>
  <si>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(Закупка товаров, работ и услуг для государственных (муниципальных)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</si>
  <si>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</si>
  <si>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</si>
  <si>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(Закупка товаров, работ и услуг для государственных (муниципальных) нужд)</t>
  </si>
  <si>
    <t>79 1 00 34010</t>
  </si>
  <si>
    <t>Подпрограмма "Формирование доступной среды для инвалидов и маломобильных групп населения в Кунашакском муниципальном районе"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</si>
  <si>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</si>
  <si>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"Развитие общего образования Кунашакского муниципального района"</t>
  </si>
  <si>
    <t>Приобретение транспортных средств для организации перевозки обучающихся (софинансирование с МБ)</t>
  </si>
  <si>
    <t>79 2 00 S3040</t>
  </si>
  <si>
    <r>
      <t>Другие вопросы в области образования</t>
    </r>
    <r>
      <rPr>
        <b/>
        <sz val="8"/>
        <rFont val="Arial"/>
        <family val="2"/>
      </rPr>
      <t>, в том числе</t>
    </r>
  </si>
  <si>
    <t>Приобретение транспортных средств для организации перевозки обучающихся (софинансирование с МБ)(Закупка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</si>
  <si>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</si>
  <si>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Подпрограмма "Газификация в Кунашакском муниципальном районе" (Капитальные вложения в объекты недвижимого имущества государственной (муниципальной) собственности)</t>
  </si>
  <si>
    <t>79 0 00 35030</t>
  </si>
  <si>
    <t>МП "Формирование современной городской среды на 2020-2022 годы"</t>
  </si>
  <si>
    <t>МП "Формирование современной городской среды на 2020-2022 годы"(Закупка товаров, работ и услуг для обеспечения государственных (муниципальных) нужд)</t>
  </si>
  <si>
    <t>МП "Переселение в 2022-2024 годы граждан из аварийного жилищного фонда на территории Кунашакского муниципального района" (Капитальные вложения в объекты недвижимого имущества)</t>
  </si>
  <si>
    <t>Обеспечение мероприятий по переселению граждан из аварийного жилищного фонда (Капитальные вложения в объекты недвижимого имущества государственной (муниципальной) собственности)</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</si>
  <si>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</si>
  <si>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(Капитальные вложения в объекты недвижимого имущества государственной (муниципальной) собственности)</t>
  </si>
  <si>
    <t>Подрограмма "Капитальный ремонт образовательных организаций Кунашакского муниципального района"  (Капитальные вложения в объекты недвижимого имущества)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</si>
  <si>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(Капитальные вложения в объекты недвижимого имущества)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</si>
  <si>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МБ)(Предоставление субсидий бюджетным, автономным учреждениям и иным некоммерческим организациям)</t>
  </si>
  <si>
    <t>79 8 00 31010</t>
  </si>
  <si>
    <t>79 7 00 31010</t>
  </si>
  <si>
    <t>Подпрограмма "Организация внешкольной и внеурочной деятельности"</t>
  </si>
  <si>
    <t>Подпрограмма "Развитие кадрового потенциала системы образования Кунашакского муниципального района"</t>
  </si>
  <si>
    <t>Подпрограмма "Организация внешкольной и внеурочной деятельности"(Закупка товаров, работ и услуг для обеспечения государственных (муниципальных) нужд)</t>
  </si>
  <si>
    <t>Подпрограмма "Развитие кадрового потенциала системы образования Кунашакского муниципального района"(Закупка товаров, работ и услуг для обеспечения государственных (муниципальных) нужд)</t>
  </si>
  <si>
    <t>79 1 00 S4060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</si>
  <si>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</si>
  <si>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(Закупка товаров, работ и услуг для обеспечения государственных (муниципальных) нужд)</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</si>
  <si>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</si>
  <si>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</si>
  <si>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60 2 D4 60250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</si>
  <si>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</si>
  <si>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Подпрограмма "Развитие цифровой экономики Челябинской области"</t>
  </si>
  <si>
    <t>Государственная программа Челябинской области "Развитие информационного общества в Челябинской области"</t>
  </si>
  <si>
    <t>60 2 00 00000</t>
  </si>
  <si>
    <t>60 0 00 00000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</si>
  <si>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</si>
  <si>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рыбоводства в Кунашакском муниципальном районе на 2020-2022 годы"</t>
  </si>
  <si>
    <t>79 8 G1 S3030</t>
  </si>
  <si>
    <t>Мероприятия в области коммунального хозяйства</t>
  </si>
  <si>
    <t>99 0 35 35102</t>
  </si>
  <si>
    <t>МП "Обеспечение общественного порядка и противодействие преступности в Кунашакском  районе на 2021-2023 годы" (Межбюджетные трансферты)</t>
  </si>
  <si>
    <t>Поддержка коммунального хозяйства</t>
  </si>
  <si>
    <t>99 0 35 00000</t>
  </si>
  <si>
    <t>Мероприятия в области коммунального хозяйства (Иные бюджетные ассигнования)</t>
  </si>
  <si>
    <t xml:space="preserve">Дорожное хозяйство </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</si>
  <si>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(Межбюджетные трансферты)</t>
  </si>
  <si>
    <t>МП "Развитие социальной защиты населения Кунашакского муниципального района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</si>
  <si>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(Закупка товаров, работ и услуг для обеспечения государственных (муниципальных) нужд)</t>
  </si>
  <si>
    <t xml:space="preserve">Муниципальное учреждение "Управление культуры, спорта, молодежной политики и информации администрации Кунашакского муниципального района" </t>
  </si>
  <si>
    <t>741</t>
  </si>
  <si>
    <t>79 2 00 S8120</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</si>
  <si>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области(Предоставление субсидий бюджетным, автономным учреждениям и иным некоммерческим организациям)</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</si>
  <si>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</si>
  <si>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</si>
  <si>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</si>
  <si>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</si>
  <si>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2 00 S0044</t>
  </si>
  <si>
    <t>79 8 00 S004И</t>
  </si>
  <si>
    <t>79 9 00 S004К</t>
  </si>
  <si>
    <t>79 1 00 S4080</t>
  </si>
  <si>
    <t>Подпрограмма "Молодые граждане Кунашакского муниципального района"</t>
  </si>
  <si>
    <t>Подпрограмма "Отдых, оздоровление, занятость детей и молодежи Кунашакского муниципального района"</t>
  </si>
  <si>
    <t>Подпрограмма "Прочие мероприятия в области образования"</t>
  </si>
  <si>
    <t>Подпрограмма "Прочие мероприятия в области образования"(Социальное обеспечение и иные выплаты населению)</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</si>
  <si>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</si>
  <si>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 xml:space="preserve">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(Предоставление субсидий бюджетным, автономным учреждениям и иным некоммерческим организациям) </t>
  </si>
  <si>
    <t xml:space="preserve">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 </t>
  </si>
  <si>
    <t>Реализация инициативных проектов</t>
  </si>
  <si>
    <t>99 0 00 99601</t>
  </si>
  <si>
    <t>99 0 00 99602</t>
  </si>
  <si>
    <t>99 0 00 99611</t>
  </si>
  <si>
    <t>99 0 00 99612</t>
  </si>
  <si>
    <t>99 0 00 S9601</t>
  </si>
  <si>
    <t>99 0 00 S9602</t>
  </si>
  <si>
    <t>99 0 00 S9611</t>
  </si>
  <si>
    <t>99 0 00 S9612</t>
  </si>
  <si>
    <t>99 0 00 99603</t>
  </si>
  <si>
    <t>99 0 00 99604</t>
  </si>
  <si>
    <t>99 0 00 99605</t>
  </si>
  <si>
    <t>99 0 00 99606</t>
  </si>
  <si>
    <t>99 0 00 99609</t>
  </si>
  <si>
    <t>99 0 00 99610</t>
  </si>
  <si>
    <t>99 0 00 S9603</t>
  </si>
  <si>
    <t>99 0 00 S9604</t>
  </si>
  <si>
    <t>99 0 00 S9605</t>
  </si>
  <si>
    <t>99 0 00 S9606</t>
  </si>
  <si>
    <t>99 0 00 S9609</t>
  </si>
  <si>
    <t>99 0 00 S9610</t>
  </si>
  <si>
    <t>99 0 00 99607</t>
  </si>
  <si>
    <t>99 0 00 99608</t>
  </si>
  <si>
    <t>99 0 00 S9607</t>
  </si>
  <si>
    <t>99 0 00 S9608</t>
  </si>
  <si>
    <t>Реализация инициативных проектов (Закупка товаров, работ и услуг для обеспечения государственных (муниципальных) нужд)</t>
  </si>
  <si>
    <t>Реализация инициативных проектов (Предоставление субсидий бюджетным, автономным учреждениям и иным некоммерческим организациям)</t>
  </si>
  <si>
    <t>79 1 F3 67483</t>
  </si>
  <si>
    <t>79 1 F3 67484</t>
  </si>
  <si>
    <t>Обеспечение мероприятий по переселению граждан из аварийного жилищного фонда за счет средств местного бюджета</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</si>
  <si>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(Закупка товаров, работ и услуг для обеспечения государственных (муниципальных) нужд)</t>
  </si>
  <si>
    <t>79 Б 00 S3330</t>
  </si>
  <si>
    <t>79 Б 00 S3310</t>
  </si>
  <si>
    <t>Подрограмма "Развитие общего образования Кунашакского муниципального района"  (Социальное обеспечение и иные выплаты населению)</t>
  </si>
  <si>
    <t>46 2 00 46030</t>
  </si>
  <si>
    <t xml:space="preserve">200 </t>
  </si>
  <si>
    <t>Подпрограмма "Комплексное развитие систем коммунальной инфраструктуры" (Закупка товаров, работ и услуг для обеспечения государственных (муниципальных) нужд)</t>
  </si>
  <si>
    <t>Подпрограмма "Комплексное развитие систем коммунальной инфраструктуры" (Капитальные вложения в объекты недвижимого имущества государственной (муниципальной) собственности)</t>
  </si>
  <si>
    <t>Подпрограмма "Комплексное развитие систем коммунальной инфраструктуры" (Межбюджетные трансферты)</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</si>
  <si>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</si>
  <si>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Государственная программа Челябинской области "Обеспечение общественной безопасности в Челябинской области"</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</si>
  <si>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</si>
  <si>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</si>
  <si>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государственных (муниципальных) нужд)</t>
  </si>
  <si>
    <t>Подпрограмма "Профилактика безнадзорности и правонарушений несовершеннолетних"</t>
  </si>
  <si>
    <t>Подрограмма "Профилактика безнадзорности и правонарушений несовершеннолетних"  (Предоставление субсидий бюджетным, автономным учреждениям и иным некоммерческим организациям)</t>
  </si>
  <si>
    <t>Подрограмма "Отдых, оздоровление, занятость детей и молодежи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</si>
  <si>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А 00 S9010</t>
  </si>
  <si>
    <t>Организация профильных смен для детей, состоящих на профилактическом учете (софинансирование с МБ)</t>
  </si>
  <si>
    <t>Организация профильных смен для детей, состоящих на профилактическом учете (софинансирование с МБ)(Предоставление субсидий бюджетным, автономным учреждениям и иным некоммерческим организациям)</t>
  </si>
  <si>
    <t>МП "Обеспечение общественного порядка и противодействие преступности в Кунашакском  районе на 2021-2023 годы" (Социальное обеспечение и иные выплаты населению)</t>
  </si>
  <si>
    <t>Организация и осуществление деятельности по опеке и попечительству (Социальное обеспечение и иные выплаты населению)</t>
  </si>
  <si>
    <t>Организация и осуществление деятельности по опеке и попечительству (Иные бюджетные ассигнования)</t>
  </si>
  <si>
    <t>Организация работы органов управления социальной защиты населения муниципальных образований (Социальное обеспечение и иные выплаты населению)</t>
  </si>
  <si>
    <t>Финансовое обеспечение выполнения функций государственными органами (Социальное обеспечение и иные выплаты населению)</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</si>
  <si>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(Межбюджетные трансферты)</t>
  </si>
  <si>
    <t>Подпрограмма "Развитие музейной деятельности районного историко-краеведческого музея"  (Капитальные вложения в объекты недвижимого имущества государственной (муниципальной) собственности)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</si>
  <si>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(Капитальные вложения в объекты недвижимого имущества государственной (муниципальной) собственности)</t>
  </si>
  <si>
    <t>Обеспечение проведения выборов и референдумов</t>
  </si>
  <si>
    <t>0107</t>
  </si>
  <si>
    <t>Проведение выборов в представительные органы местного самоуправления</t>
  </si>
  <si>
    <t>99 0 04 00020</t>
  </si>
  <si>
    <t>Проведение выборов в представительные органы местного самоуправления (Иные бюджетные ассигнования)</t>
  </si>
  <si>
    <t>28 1 00 L0820</t>
  </si>
  <si>
    <t>99 0 55 40001</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</si>
  <si>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</si>
  <si>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 (Иные бюджетные ассигнования)</t>
  </si>
  <si>
    <t>Организация работы комиссий по делам несовершеннолетних и защите их прав (Закупка товаров, работ и услуг для обеспечения государственных (муниципальных) нужд)</t>
  </si>
  <si>
    <t>Поощрение муниципальных управленческих команд в Челябинской области</t>
  </si>
  <si>
    <t>99 0 00 99220</t>
  </si>
  <si>
    <t>Поощрение муниципальных управленческих команд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</si>
  <si>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68 6 00 68110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</si>
  <si>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</si>
  <si>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Подпрограмма "Развитие дополнительного образования МКУДО ДШИ с.Халитово, МКУДО с.Кунашак" (Социальное обеспечение и иные выплаты населению)</t>
  </si>
  <si>
    <t>79 4 00 S8110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</si>
  <si>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 (софинансирование с местного бюджета)</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</si>
  <si>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 (софинансирование с местного бюджета) (Закупка товаров, работ и услуг для обеспечения государственных (муниципальных) нужд)</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</si>
  <si>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(Закупка товаров, работ и услуг для обеспечения государственных (муниципальных) нужд)</t>
  </si>
  <si>
    <t>МП "Комплексные меры по профилактике наркомании в Кунашакском муниципальном районе  на 2020-2022 годы" (Предоставление субсидий бюджетным, автономным учреждениям и иным некоммерческим организациям)</t>
  </si>
  <si>
    <t>Приложение 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</si>
</sst>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3">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i/>
      <sz val="8"/>
      <color indexed="8"/>
      <name val="Arial"/>
      <family val="2"/>
    </font>
    <font>
      <b/>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i/>
      <sz val="8"/>
      <color rgb="FF000000"/>
      <name val="Arial"/>
      <family val="2"/>
    </font>
    <font>
      <b/>
      <sz val="8"/>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cellStyleXfs>
  <cellXfs count="216">
    <xf numFmtId="0" fontId="0" fillId="0" borderId="0" xfId="0" applyAlignment="1">
      <alignmen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0" fontId="16" fillId="0" borderId="11" xfId="0" applyFont="1" applyFill="1" applyBorder="1" applyAlignment="1">
      <alignment vertical="top" wrapText="1"/>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wrapText="1"/>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49" fontId="2" fillId="0" borderId="13" xfId="0" applyNumberFormat="1" applyFont="1" applyBorder="1" applyAlignment="1" applyProtection="1">
      <alignment horizontal="center" vertical="center" wrapText="1"/>
      <protection/>
    </xf>
    <xf numFmtId="0" fontId="16" fillId="36" borderId="11" xfId="0" applyFont="1" applyFill="1" applyBorder="1" applyAlignment="1">
      <alignment vertical="top" wrapText="1"/>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4" fillId="0" borderId="10" xfId="0" applyFont="1" applyBorder="1" applyAlignment="1">
      <alignment wrapText="1"/>
    </xf>
    <xf numFmtId="0" fontId="5" fillId="0" borderId="10" xfId="0" applyFont="1" applyBorder="1" applyAlignment="1">
      <alignment wrapText="1"/>
    </xf>
    <xf numFmtId="193" fontId="6" fillId="37" borderId="10" xfId="0" applyNumberFormat="1" applyFont="1" applyFill="1" applyBorder="1" applyAlignment="1">
      <alignment horizontal="center" vertical="center" wrapText="1"/>
    </xf>
    <xf numFmtId="193" fontId="5" fillId="37" borderId="10" xfId="0" applyNumberFormat="1" applyFont="1" applyFill="1" applyBorder="1" applyAlignment="1">
      <alignment horizontal="center" vertical="center" wrapText="1"/>
    </xf>
    <xf numFmtId="0" fontId="60" fillId="0" borderId="0" xfId="0" applyFont="1" applyAlignment="1">
      <alignment wrapText="1"/>
    </xf>
    <xf numFmtId="0" fontId="61" fillId="0" borderId="10" xfId="0" applyFont="1" applyBorder="1" applyAlignment="1">
      <alignment wrapText="1"/>
    </xf>
    <xf numFmtId="0" fontId="60" fillId="0" borderId="0" xfId="0" applyFont="1" applyAlignment="1">
      <alignment horizontal="center" vertical="center"/>
    </xf>
    <xf numFmtId="0" fontId="60" fillId="0" borderId="10" xfId="0" applyFont="1" applyBorder="1" applyAlignment="1">
      <alignment wrapText="1"/>
    </xf>
    <xf numFmtId="0" fontId="5" fillId="0" borderId="10" xfId="0" applyFont="1" applyBorder="1" applyAlignment="1">
      <alignment horizontal="center" vertical="center"/>
    </xf>
    <xf numFmtId="49" fontId="3" fillId="0" borderId="10" xfId="0" applyNumberFormat="1" applyFont="1" applyFill="1" applyBorder="1" applyAlignment="1">
      <alignment horizontal="center" wrapText="1"/>
    </xf>
    <xf numFmtId="0" fontId="62" fillId="0" borderId="10" xfId="0" applyFont="1" applyBorder="1" applyAlignment="1">
      <alignment wrapText="1"/>
    </xf>
    <xf numFmtId="0" fontId="3" fillId="0" borderId="10" xfId="0" applyFont="1" applyBorder="1" applyAlignment="1">
      <alignment horizontal="justify" vertical="center" wrapText="1"/>
    </xf>
    <xf numFmtId="0" fontId="0" fillId="37" borderId="0" xfId="0" applyFill="1" applyAlignment="1">
      <alignment/>
    </xf>
    <xf numFmtId="49" fontId="5" fillId="0" borderId="17"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49" fontId="5" fillId="37" borderId="10" xfId="0" applyNumberFormat="1" applyFont="1" applyFill="1" applyBorder="1" applyAlignment="1">
      <alignment horizontal="left" vertical="top" wrapText="1"/>
    </xf>
    <xf numFmtId="2" fontId="5" fillId="37" borderId="10" xfId="0" applyNumberFormat="1" applyFont="1" applyFill="1" applyBorder="1" applyAlignment="1">
      <alignment horizontal="left" vertical="top" wrapText="1"/>
    </xf>
    <xf numFmtId="193" fontId="0" fillId="37" borderId="0" xfId="0" applyNumberFormat="1" applyFill="1" applyAlignment="1">
      <alignment/>
    </xf>
    <xf numFmtId="0" fontId="0" fillId="0" borderId="0" xfId="0" applyFont="1" applyAlignment="1">
      <alignment horizontal="right"/>
    </xf>
    <xf numFmtId="3" fontId="5" fillId="37" borderId="10" xfId="0" applyNumberFormat="1" applyFont="1" applyFill="1" applyBorder="1" applyAlignment="1">
      <alignment horizontal="center"/>
    </xf>
    <xf numFmtId="0" fontId="5" fillId="37" borderId="10" xfId="0" applyFont="1" applyFill="1" applyBorder="1" applyAlignment="1">
      <alignment horizontal="center"/>
    </xf>
    <xf numFmtId="193" fontId="4" fillId="32" borderId="16" xfId="0" applyNumberFormat="1" applyFont="1" applyFill="1" applyBorder="1" applyAlignment="1">
      <alignment horizontal="center" vertical="center" wrapText="1"/>
    </xf>
    <xf numFmtId="0" fontId="0" fillId="0" borderId="1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5" fillId="0" borderId="18" xfId="0" applyNumberFormat="1" applyFont="1" applyBorder="1" applyAlignment="1">
      <alignment horizontal="center" vertical="top" wrapText="1"/>
    </xf>
    <xf numFmtId="49" fontId="16" fillId="33" borderId="18" xfId="0" applyNumberFormat="1" applyFont="1" applyFill="1" applyBorder="1" applyAlignment="1">
      <alignment horizontal="center" vertical="top" wrapText="1"/>
    </xf>
    <xf numFmtId="49" fontId="18" fillId="0" borderId="18" xfId="0" applyNumberFormat="1" applyFont="1" applyBorder="1" applyAlignment="1">
      <alignment horizontal="center" vertical="top" wrapText="1"/>
    </xf>
    <xf numFmtId="49" fontId="16" fillId="37" borderId="18"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36" borderId="18" xfId="0" applyNumberFormat="1" applyFont="1" applyFill="1" applyBorder="1" applyAlignment="1">
      <alignment horizontal="center" vertical="top" wrapText="1"/>
    </xf>
    <xf numFmtId="49" fontId="16" fillId="33" borderId="12" xfId="0" applyNumberFormat="1" applyFont="1" applyFill="1" applyBorder="1" applyAlignment="1">
      <alignment horizontal="center" vertical="top" wrapText="1"/>
    </xf>
    <xf numFmtId="49" fontId="18" fillId="0" borderId="18" xfId="0" applyNumberFormat="1" applyFont="1" applyFill="1" applyBorder="1" applyAlignment="1">
      <alignment horizontal="center" vertical="top" wrapText="1"/>
    </xf>
    <xf numFmtId="49" fontId="19" fillId="33" borderId="18" xfId="0" applyNumberFormat="1" applyFont="1" applyFill="1" applyBorder="1" applyAlignment="1">
      <alignment horizontal="center" vertical="top" wrapText="1"/>
    </xf>
    <xf numFmtId="49" fontId="15" fillId="0" borderId="10" xfId="0" applyNumberFormat="1" applyFont="1" applyBorder="1" applyAlignment="1">
      <alignment horizontal="center" vertical="top" wrapText="1"/>
    </xf>
    <xf numFmtId="193" fontId="16" fillId="33" borderId="10" xfId="0" applyNumberFormat="1" applyFont="1" applyFill="1" applyBorder="1" applyAlignment="1">
      <alignment horizontal="center"/>
    </xf>
    <xf numFmtId="193" fontId="18" fillId="0" borderId="10" xfId="0" applyNumberFormat="1" applyFont="1" applyBorder="1" applyAlignment="1">
      <alignment horizontal="center" vertical="top"/>
    </xf>
    <xf numFmtId="193" fontId="16" fillId="33" borderId="10" xfId="0" applyNumberFormat="1" applyFont="1" applyFill="1" applyBorder="1" applyAlignment="1">
      <alignment horizontal="center" vertical="top"/>
    </xf>
    <xf numFmtId="193" fontId="16" fillId="37" borderId="10" xfId="0" applyNumberFormat="1" applyFont="1" applyFill="1" applyBorder="1" applyAlignment="1">
      <alignment horizontal="center" vertical="top"/>
    </xf>
    <xf numFmtId="193" fontId="16" fillId="0" borderId="10" xfId="0" applyNumberFormat="1" applyFont="1" applyFill="1" applyBorder="1" applyAlignment="1">
      <alignment horizontal="center" vertical="top"/>
    </xf>
    <xf numFmtId="193" fontId="16" fillId="36" borderId="10" xfId="0" applyNumberFormat="1" applyFont="1" applyFill="1" applyBorder="1" applyAlignment="1">
      <alignment horizontal="center" vertical="top"/>
    </xf>
    <xf numFmtId="193" fontId="18" fillId="0" borderId="10" xfId="0" applyNumberFormat="1" applyFont="1" applyFill="1" applyBorder="1" applyAlignment="1">
      <alignment horizontal="center" vertical="top"/>
    </xf>
    <xf numFmtId="193" fontId="19" fillId="33" borderId="10" xfId="0" applyNumberFormat="1" applyFont="1" applyFill="1" applyBorder="1" applyAlignment="1">
      <alignment horizontal="center" vertical="top"/>
    </xf>
    <xf numFmtId="193" fontId="4" fillId="0" borderId="16" xfId="0" applyNumberFormat="1" applyFont="1" applyFill="1" applyBorder="1" applyAlignment="1">
      <alignment horizontal="center" vertical="center" wrapText="1"/>
    </xf>
    <xf numFmtId="193" fontId="6" fillId="0" borderId="16"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193" fontId="3" fillId="37" borderId="10" xfId="0" applyNumberFormat="1" applyFont="1" applyFill="1" applyBorder="1" applyAlignment="1">
      <alignment horizontal="center" vertical="center" wrapText="1"/>
    </xf>
    <xf numFmtId="193" fontId="5" fillId="37" borderId="16" xfId="0" applyNumberFormat="1" applyFont="1" applyFill="1" applyBorder="1" applyAlignment="1">
      <alignment horizontal="center" vertical="center" wrapText="1"/>
    </xf>
    <xf numFmtId="197" fontId="3" fillId="0" borderId="10" xfId="0" applyNumberFormat="1" applyFont="1" applyFill="1" applyBorder="1" applyAlignment="1">
      <alignment horizontal="center" vertical="center" wrapText="1"/>
    </xf>
    <xf numFmtId="197" fontId="5" fillId="37" borderId="10" xfId="0" applyNumberFormat="1" applyFont="1" applyFill="1" applyBorder="1" applyAlignment="1">
      <alignment horizontal="center" vertical="center" wrapText="1"/>
    </xf>
    <xf numFmtId="197" fontId="5" fillId="37" borderId="16" xfId="0" applyNumberFormat="1"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34" borderId="10" xfId="0" applyNumberFormat="1" applyFont="1" applyFill="1" applyBorder="1" applyAlignment="1">
      <alignment horizontal="center" vertical="center" wrapText="1"/>
    </xf>
    <xf numFmtId="197" fontId="3" fillId="34" borderId="10" xfId="0" applyNumberFormat="1" applyFont="1" applyFill="1" applyBorder="1" applyAlignment="1">
      <alignment horizontal="center" vertical="center" wrapText="1"/>
    </xf>
    <xf numFmtId="49" fontId="1" fillId="34" borderId="10" xfId="0" applyNumberFormat="1" applyFont="1" applyFill="1" applyBorder="1" applyAlignment="1">
      <alignment horizontal="left" vertical="top" wrapText="1"/>
    </xf>
    <xf numFmtId="49" fontId="3" fillId="37" borderId="10" xfId="0" applyNumberFormat="1" applyFont="1" applyFill="1" applyBorder="1" applyAlignment="1">
      <alignment horizontal="center" vertical="center" wrapText="1"/>
    </xf>
    <xf numFmtId="49" fontId="1" fillId="37" borderId="10" xfId="0" applyNumberFormat="1" applyFont="1" applyFill="1" applyBorder="1" applyAlignment="1">
      <alignment horizontal="center" vertical="center" wrapText="1"/>
    </xf>
    <xf numFmtId="49" fontId="4" fillId="37" borderId="10" xfId="0" applyNumberFormat="1" applyFont="1" applyFill="1" applyBorder="1" applyAlignment="1">
      <alignment horizontal="left" vertical="top" wrapText="1"/>
    </xf>
    <xf numFmtId="193" fontId="4" fillId="37" borderId="10" xfId="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xf>
    <xf numFmtId="49" fontId="4" fillId="37" borderId="10" xfId="0" applyNumberFormat="1" applyFont="1" applyFill="1" applyBorder="1" applyAlignment="1">
      <alignment horizontal="center" vertical="center" wrapText="1"/>
    </xf>
    <xf numFmtId="193" fontId="5" fillId="37" borderId="10" xfId="0" applyNumberFormat="1" applyFont="1" applyFill="1" applyBorder="1" applyAlignment="1">
      <alignment horizontal="right" vertical="center"/>
    </xf>
    <xf numFmtId="0" fontId="16" fillId="0" borderId="0" xfId="0" applyNumberFormat="1" applyFont="1" applyFill="1" applyBorder="1" applyAlignment="1">
      <alignment horizontal="center" vertical="center" wrapText="1"/>
    </xf>
    <xf numFmtId="0" fontId="13" fillId="0" borderId="0" xfId="0" applyFont="1" applyAlignment="1">
      <alignment horizontal="right" vertical="center"/>
    </xf>
    <xf numFmtId="0" fontId="0" fillId="0" borderId="19" xfId="0" applyBorder="1" applyAlignment="1">
      <alignment horizontal="right" vertical="center"/>
    </xf>
    <xf numFmtId="0" fontId="1" fillId="37" borderId="16"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0" xfId="0" applyFont="1" applyAlignment="1">
      <alignment horizontal="center" vertical="top"/>
    </xf>
    <xf numFmtId="0" fontId="13" fillId="0" borderId="0" xfId="0" applyFont="1" applyAlignment="1">
      <alignment horizontal="right"/>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193" fontId="1" fillId="37" borderId="16" xfId="0" applyNumberFormat="1" applyFont="1" applyFill="1" applyBorder="1" applyAlignment="1">
      <alignment horizontal="center" vertical="center" wrapText="1"/>
    </xf>
    <xf numFmtId="193" fontId="1" fillId="37" borderId="2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right" vertical="center"/>
    </xf>
    <xf numFmtId="0" fontId="17"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4"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58"/>
  <sheetViews>
    <sheetView view="pageBreakPreview" zoomScaleSheetLayoutView="100" workbookViewId="0" topLeftCell="A1">
      <selection activeCell="F263" sqref="F263:J263"/>
    </sheetView>
  </sheetViews>
  <sheetFormatPr defaultColWidth="9.140625" defaultRowHeight="12.75"/>
  <cols>
    <col min="1" max="1" width="50.8515625" style="102" customWidth="1"/>
    <col min="2" max="2" width="14.140625" style="43" customWidth="1"/>
    <col min="3" max="3" width="9.140625" style="43" customWidth="1"/>
    <col min="4" max="4" width="9.28125" style="43" customWidth="1"/>
    <col min="5" max="5" width="9.140625" style="43" customWidth="1"/>
    <col min="6" max="6" width="13.7109375" style="41" customWidth="1"/>
    <col min="7" max="7" width="18.140625" style="24" customWidth="1"/>
    <col min="8" max="8" width="20.421875" style="24" customWidth="1"/>
    <col min="9" max="9" width="16.421875" style="24" customWidth="1"/>
    <col min="10" max="10" width="15.57421875" style="24" customWidth="1"/>
    <col min="11" max="16384" width="9.140625" style="24" customWidth="1"/>
  </cols>
  <sheetData>
    <row r="1" spans="1:10" ht="12.75" customHeight="1">
      <c r="A1" s="195" t="s">
        <v>862</v>
      </c>
      <c r="B1" s="195"/>
      <c r="C1" s="195"/>
      <c r="D1" s="195"/>
      <c r="E1" s="195"/>
      <c r="F1" s="195"/>
      <c r="G1" s="195"/>
      <c r="H1" s="195"/>
      <c r="I1" s="195"/>
      <c r="J1" s="195"/>
    </row>
    <row r="2" spans="1:6" ht="11.25">
      <c r="A2" s="101"/>
      <c r="B2" s="42"/>
      <c r="C2" s="42"/>
      <c r="D2" s="42"/>
      <c r="E2" s="42"/>
      <c r="F2" s="38"/>
    </row>
    <row r="3" spans="1:10" ht="11.25" customHeight="1">
      <c r="A3" s="194" t="s">
        <v>739</v>
      </c>
      <c r="B3" s="194"/>
      <c r="C3" s="194"/>
      <c r="D3" s="194"/>
      <c r="E3" s="194"/>
      <c r="F3" s="194"/>
      <c r="G3" s="194"/>
      <c r="H3" s="194"/>
      <c r="I3" s="194"/>
      <c r="J3" s="194"/>
    </row>
    <row r="4" spans="1:10" ht="11.25" customHeight="1">
      <c r="A4" s="194"/>
      <c r="B4" s="194"/>
      <c r="C4" s="194"/>
      <c r="D4" s="194"/>
      <c r="E4" s="194"/>
      <c r="F4" s="194"/>
      <c r="G4" s="194"/>
      <c r="H4" s="194"/>
      <c r="I4" s="194"/>
      <c r="J4" s="194"/>
    </row>
    <row r="5" spans="1:10" ht="11.25" customHeight="1">
      <c r="A5" s="194"/>
      <c r="B5" s="194"/>
      <c r="C5" s="194"/>
      <c r="D5" s="194"/>
      <c r="E5" s="194"/>
      <c r="F5" s="194"/>
      <c r="G5" s="194"/>
      <c r="H5" s="194"/>
      <c r="I5" s="194"/>
      <c r="J5" s="194"/>
    </row>
    <row r="6" spans="1:10" ht="11.25" customHeight="1">
      <c r="A6" s="194"/>
      <c r="B6" s="194"/>
      <c r="C6" s="194"/>
      <c r="D6" s="194"/>
      <c r="E6" s="194"/>
      <c r="F6" s="194"/>
      <c r="G6" s="194"/>
      <c r="H6" s="194"/>
      <c r="I6" s="194"/>
      <c r="J6" s="194"/>
    </row>
    <row r="7" spans="1:10" ht="11.25" customHeight="1">
      <c r="A7" s="194"/>
      <c r="B7" s="194"/>
      <c r="C7" s="194"/>
      <c r="D7" s="194"/>
      <c r="E7" s="194"/>
      <c r="F7" s="194"/>
      <c r="G7" s="194"/>
      <c r="H7" s="194"/>
      <c r="I7" s="194"/>
      <c r="J7" s="194"/>
    </row>
    <row r="8" spans="1:10" ht="12.75">
      <c r="A8" s="196" t="s">
        <v>55</v>
      </c>
      <c r="B8" s="196"/>
      <c r="C8" s="196"/>
      <c r="D8" s="196"/>
      <c r="E8" s="196"/>
      <c r="F8" s="196"/>
      <c r="G8" s="196"/>
      <c r="H8" s="196"/>
      <c r="I8" s="196"/>
      <c r="J8" s="196"/>
    </row>
    <row r="9" spans="1:10" ht="56.25" customHeight="1">
      <c r="A9" s="103" t="s">
        <v>1</v>
      </c>
      <c r="B9" s="80" t="s">
        <v>2</v>
      </c>
      <c r="C9" s="80" t="s">
        <v>3</v>
      </c>
      <c r="D9" s="80" t="s">
        <v>4</v>
      </c>
      <c r="E9" s="80" t="s">
        <v>5</v>
      </c>
      <c r="F9" s="117" t="s">
        <v>831</v>
      </c>
      <c r="G9" s="152" t="s">
        <v>832</v>
      </c>
      <c r="H9" s="153" t="s">
        <v>833</v>
      </c>
      <c r="I9" s="153" t="s">
        <v>834</v>
      </c>
      <c r="J9" s="152" t="s">
        <v>835</v>
      </c>
    </row>
    <row r="10" spans="1:10" ht="22.5" customHeight="1">
      <c r="A10" s="104" t="s">
        <v>90</v>
      </c>
      <c r="B10" s="81"/>
      <c r="C10" s="81"/>
      <c r="D10" s="81"/>
      <c r="E10" s="81"/>
      <c r="F10" s="82">
        <f>F11+F38+F50+F53+F56+F59+F67+F81+F84+F89+F156+F160+F163+F183+F364+F45+F48+F168+F65+F175+F158+F359+F154+F63+F87+F172+F166</f>
        <v>1882305.8690000004</v>
      </c>
      <c r="G10" s="82">
        <f>G11+G38+G50+G53+G56+G59+G67+G81+G84+G89+G156+G160+G163+G183+G364+G45+G48+G168+G65+G175+G158+G359+G154+G63+G87+G172+G166</f>
        <v>-2.2737367544323206E-13</v>
      </c>
      <c r="H10" s="82">
        <f>H11+H38+H50+H53+H56+H59+H67+H81+H84+H89+H156+H160+H163+H183+H364+H45+H48+H168+H65+H175+H158+H359+H154+H63+H87+H172+H166</f>
        <v>0</v>
      </c>
      <c r="I10" s="82">
        <f>I11+I38+I50+I53+I56+I59+I67+I81+I84+I89+I156+I160+I163+I183+I364+I45+I48+I168+I65+I175+I158+I359+I154+I63+I87+I172+I166</f>
        <v>-576.5289999999998</v>
      </c>
      <c r="J10" s="82">
        <f>J11+J38+J50+J53+J56+J59+J67+J81+J84+J89+J156+J160+J163+J183+J364+J45+J48+J168+J65+J175+J158+J359+J154+J63+J87+J172+J166</f>
        <v>1881729.3400000003</v>
      </c>
    </row>
    <row r="11" spans="1:10" s="25" customFormat="1" ht="23.25" customHeight="1">
      <c r="A11" s="32" t="s">
        <v>536</v>
      </c>
      <c r="B11" s="2" t="s">
        <v>158</v>
      </c>
      <c r="C11" s="2"/>
      <c r="D11" s="2"/>
      <c r="E11" s="2"/>
      <c r="F11" s="39">
        <f>SUM(F12:F37)</f>
        <v>251710.60000000003</v>
      </c>
      <c r="G11" s="39">
        <f>SUM(G12:G37)</f>
        <v>0</v>
      </c>
      <c r="H11" s="39">
        <f>SUM(H12:H37)</f>
        <v>0</v>
      </c>
      <c r="I11" s="39">
        <f>SUM(I12:I37)</f>
        <v>0</v>
      </c>
      <c r="J11" s="39">
        <f>SUM(J12:J37)</f>
        <v>251710.60000000003</v>
      </c>
    </row>
    <row r="12" spans="1:10" s="25" customFormat="1" ht="34.5" customHeight="1">
      <c r="A12" s="30" t="s">
        <v>474</v>
      </c>
      <c r="B12" s="48" t="s">
        <v>559</v>
      </c>
      <c r="C12" s="45" t="s">
        <v>30</v>
      </c>
      <c r="D12" s="45" t="s">
        <v>209</v>
      </c>
      <c r="E12" s="45" t="s">
        <v>209</v>
      </c>
      <c r="F12" s="36">
        <f>ведомств!F443</f>
        <v>2323.468</v>
      </c>
      <c r="G12" s="36">
        <f>ведомств!G443</f>
        <v>0</v>
      </c>
      <c r="H12" s="36">
        <f>ведомств!H443</f>
        <v>0</v>
      </c>
      <c r="I12" s="36">
        <f>ведомств!I443</f>
        <v>0</v>
      </c>
      <c r="J12" s="36">
        <f>ведомств!J443</f>
        <v>2323.468</v>
      </c>
    </row>
    <row r="13" spans="1:10" s="25" customFormat="1" ht="34.5" customHeight="1">
      <c r="A13" s="30" t="s">
        <v>496</v>
      </c>
      <c r="B13" s="48" t="s">
        <v>559</v>
      </c>
      <c r="C13" s="45" t="s">
        <v>29</v>
      </c>
      <c r="D13" s="45" t="s">
        <v>209</v>
      </c>
      <c r="E13" s="45" t="s">
        <v>209</v>
      </c>
      <c r="F13" s="36">
        <f>ведомств!F444</f>
        <v>2306.3320000000003</v>
      </c>
      <c r="G13" s="36">
        <f>ведомств!G444</f>
        <v>0</v>
      </c>
      <c r="H13" s="36">
        <f>ведомств!H444</f>
        <v>0</v>
      </c>
      <c r="I13" s="36">
        <f>ведомств!I444</f>
        <v>0</v>
      </c>
      <c r="J13" s="36">
        <f>ведомств!J444</f>
        <v>2306.3320000000003</v>
      </c>
    </row>
    <row r="14" spans="1:10" s="25" customFormat="1" ht="44.25" customHeight="1">
      <c r="A14" s="30" t="s">
        <v>83</v>
      </c>
      <c r="B14" s="45" t="s">
        <v>564</v>
      </c>
      <c r="C14" s="45" t="s">
        <v>23</v>
      </c>
      <c r="D14" s="45" t="s">
        <v>15</v>
      </c>
      <c r="E14" s="45" t="s">
        <v>205</v>
      </c>
      <c r="F14" s="36">
        <f>ведомств!F502</f>
        <v>0</v>
      </c>
      <c r="G14" s="36">
        <f>ведомств!G502</f>
        <v>0</v>
      </c>
      <c r="H14" s="36">
        <f>ведомств!H502</f>
        <v>0</v>
      </c>
      <c r="I14" s="36">
        <f>ведомств!I502</f>
        <v>0</v>
      </c>
      <c r="J14" s="36">
        <f>ведомств!J502</f>
        <v>0</v>
      </c>
    </row>
    <row r="15" spans="1:10" s="25" customFormat="1" ht="44.25" customHeight="1">
      <c r="A15" s="30" t="s">
        <v>83</v>
      </c>
      <c r="B15" s="45" t="s">
        <v>564</v>
      </c>
      <c r="C15" s="45" t="s">
        <v>23</v>
      </c>
      <c r="D15" s="45" t="s">
        <v>15</v>
      </c>
      <c r="E15" s="45" t="s">
        <v>206</v>
      </c>
      <c r="F15" s="36">
        <f>ведомств!F505</f>
        <v>7462.7</v>
      </c>
      <c r="G15" s="36">
        <f>ведомств!G505</f>
        <v>0</v>
      </c>
      <c r="H15" s="36">
        <f>ведомств!H505</f>
        <v>0</v>
      </c>
      <c r="I15" s="36">
        <f>ведомств!I505</f>
        <v>0</v>
      </c>
      <c r="J15" s="36">
        <f>ведомств!J505</f>
        <v>7462.7</v>
      </c>
    </row>
    <row r="16" spans="1:10" s="25" customFormat="1" ht="48" customHeight="1">
      <c r="A16" s="30" t="s">
        <v>317</v>
      </c>
      <c r="B16" s="48" t="s">
        <v>557</v>
      </c>
      <c r="C16" s="45" t="s">
        <v>30</v>
      </c>
      <c r="D16" s="45" t="s">
        <v>209</v>
      </c>
      <c r="E16" s="45" t="s">
        <v>204</v>
      </c>
      <c r="F16" s="36">
        <f>ведомств!F340</f>
        <v>1097.225</v>
      </c>
      <c r="G16" s="36">
        <f>ведомств!G340</f>
        <v>0</v>
      </c>
      <c r="H16" s="36">
        <f>ведомств!H340</f>
        <v>0</v>
      </c>
      <c r="I16" s="36">
        <f>ведомств!I340</f>
        <v>0</v>
      </c>
      <c r="J16" s="36">
        <f>ведомств!J340</f>
        <v>1097.225</v>
      </c>
    </row>
    <row r="17" spans="1:10" s="25" customFormat="1" ht="58.5" customHeight="1">
      <c r="A17" s="30" t="s">
        <v>599</v>
      </c>
      <c r="B17" s="48" t="s">
        <v>557</v>
      </c>
      <c r="C17" s="45" t="s">
        <v>29</v>
      </c>
      <c r="D17" s="45" t="s">
        <v>209</v>
      </c>
      <c r="E17" s="45" t="s">
        <v>204</v>
      </c>
      <c r="F17" s="36">
        <f>ведомств!F341</f>
        <v>163.275</v>
      </c>
      <c r="G17" s="36">
        <f>ведомств!G341</f>
        <v>0</v>
      </c>
      <c r="H17" s="36">
        <f>ведомств!H341</f>
        <v>0</v>
      </c>
      <c r="I17" s="36">
        <f>ведомств!I341</f>
        <v>0</v>
      </c>
      <c r="J17" s="36">
        <f>ведомств!J341</f>
        <v>163.275</v>
      </c>
    </row>
    <row r="18" spans="1:10" s="25" customFormat="1" ht="34.5" customHeight="1">
      <c r="A18" s="30" t="s">
        <v>403</v>
      </c>
      <c r="B18" s="48" t="s">
        <v>562</v>
      </c>
      <c r="C18" s="45" t="s">
        <v>30</v>
      </c>
      <c r="D18" s="45" t="s">
        <v>209</v>
      </c>
      <c r="E18" s="45" t="s">
        <v>211</v>
      </c>
      <c r="F18" s="36">
        <f>ведомств!F468+ведомств!F932</f>
        <v>1606.4</v>
      </c>
      <c r="G18" s="36">
        <f>ведомств!G468+ведомств!G932</f>
        <v>0</v>
      </c>
      <c r="H18" s="36">
        <f>ведомств!H468+ведомств!H932</f>
        <v>0</v>
      </c>
      <c r="I18" s="36">
        <f>ведомств!I468+ведомств!I932</f>
        <v>0</v>
      </c>
      <c r="J18" s="36">
        <f>ведомств!J468+ведомств!J932</f>
        <v>1606.4</v>
      </c>
    </row>
    <row r="19" spans="1:10" ht="57.75" customHeight="1">
      <c r="A19" s="30" t="s">
        <v>8</v>
      </c>
      <c r="B19" s="45" t="s">
        <v>547</v>
      </c>
      <c r="C19" s="45" t="s">
        <v>26</v>
      </c>
      <c r="D19" s="45" t="s">
        <v>6</v>
      </c>
      <c r="E19" s="45" t="s">
        <v>18</v>
      </c>
      <c r="F19" s="36">
        <f>ведомств!F547</f>
        <v>971.4000000000001</v>
      </c>
      <c r="G19" s="36">
        <f>ведомств!G547</f>
        <v>-3.915</v>
      </c>
      <c r="H19" s="36">
        <f>ведомств!H547</f>
        <v>0</v>
      </c>
      <c r="I19" s="36">
        <f>ведомств!I547</f>
        <v>0</v>
      </c>
      <c r="J19" s="36">
        <f>ведомств!J547</f>
        <v>967.4850000000001</v>
      </c>
    </row>
    <row r="20" spans="1:10" ht="39.75" customHeight="1">
      <c r="A20" s="30" t="s">
        <v>1062</v>
      </c>
      <c r="B20" s="45" t="s">
        <v>547</v>
      </c>
      <c r="C20" s="45" t="s">
        <v>30</v>
      </c>
      <c r="D20" s="45" t="s">
        <v>6</v>
      </c>
      <c r="E20" s="45" t="s">
        <v>18</v>
      </c>
      <c r="F20" s="36">
        <f>ведомств!F548</f>
        <v>54.5</v>
      </c>
      <c r="G20" s="36">
        <f>ведомств!G548</f>
        <v>3.915</v>
      </c>
      <c r="H20" s="36">
        <f>ведомств!H548</f>
        <v>0</v>
      </c>
      <c r="I20" s="36">
        <f>ведомств!I548</f>
        <v>0</v>
      </c>
      <c r="J20" s="36">
        <f>ведомств!J548</f>
        <v>58.415</v>
      </c>
    </row>
    <row r="21" spans="1:10" ht="59.25" customHeight="1">
      <c r="A21" s="31" t="s">
        <v>395</v>
      </c>
      <c r="B21" s="45" t="s">
        <v>563</v>
      </c>
      <c r="C21" s="45" t="s">
        <v>30</v>
      </c>
      <c r="D21" s="45" t="s">
        <v>209</v>
      </c>
      <c r="E21" s="45" t="s">
        <v>204</v>
      </c>
      <c r="F21" s="36">
        <f>ведомств!F347</f>
        <v>67.9</v>
      </c>
      <c r="G21" s="36">
        <f>ведомств!G347</f>
        <v>0</v>
      </c>
      <c r="H21" s="36">
        <f>ведомств!H347</f>
        <v>0</v>
      </c>
      <c r="I21" s="36">
        <f>ведомств!I347</f>
        <v>0</v>
      </c>
      <c r="J21" s="36">
        <f>ведомств!J347</f>
        <v>67.9</v>
      </c>
    </row>
    <row r="22" spans="1:10" ht="102.75" customHeight="1">
      <c r="A22" s="30" t="s">
        <v>192</v>
      </c>
      <c r="B22" s="45" t="s">
        <v>558</v>
      </c>
      <c r="C22" s="45" t="s">
        <v>26</v>
      </c>
      <c r="D22" s="45" t="s">
        <v>209</v>
      </c>
      <c r="E22" s="45" t="s">
        <v>204</v>
      </c>
      <c r="F22" s="36">
        <f>ведомств!F343</f>
        <v>171760.433</v>
      </c>
      <c r="G22" s="36">
        <f>ведомств!G343</f>
        <v>0</v>
      </c>
      <c r="H22" s="36">
        <f>ведомств!H343</f>
        <v>0</v>
      </c>
      <c r="I22" s="36">
        <f>ведомств!I343</f>
        <v>0</v>
      </c>
      <c r="J22" s="36">
        <f>ведомств!J343</f>
        <v>171760.433</v>
      </c>
    </row>
    <row r="23" spans="1:10" ht="88.5" customHeight="1">
      <c r="A23" s="30" t="s">
        <v>879</v>
      </c>
      <c r="B23" s="45" t="s">
        <v>558</v>
      </c>
      <c r="C23" s="45" t="s">
        <v>30</v>
      </c>
      <c r="D23" s="45" t="s">
        <v>209</v>
      </c>
      <c r="E23" s="45" t="s">
        <v>204</v>
      </c>
      <c r="F23" s="36">
        <f>ведомств!F344</f>
        <v>2032.994</v>
      </c>
      <c r="G23" s="36">
        <f>ведомств!G344</f>
        <v>0</v>
      </c>
      <c r="H23" s="36">
        <f>ведомств!H344</f>
        <v>0</v>
      </c>
      <c r="I23" s="36">
        <f>ведомств!I344</f>
        <v>0</v>
      </c>
      <c r="J23" s="36">
        <f>ведомств!J344</f>
        <v>2032.994</v>
      </c>
    </row>
    <row r="24" spans="1:10" ht="81.75" customHeight="1">
      <c r="A24" s="30" t="s">
        <v>464</v>
      </c>
      <c r="B24" s="45" t="s">
        <v>558</v>
      </c>
      <c r="C24" s="45" t="s">
        <v>29</v>
      </c>
      <c r="D24" s="45" t="s">
        <v>209</v>
      </c>
      <c r="E24" s="45" t="s">
        <v>204</v>
      </c>
      <c r="F24" s="36">
        <f>ведомств!F345</f>
        <v>22192.173</v>
      </c>
      <c r="G24" s="36">
        <f>ведомств!G345</f>
        <v>0</v>
      </c>
      <c r="H24" s="36">
        <f>ведомств!H345</f>
        <v>0</v>
      </c>
      <c r="I24" s="36">
        <f>ведомств!I345</f>
        <v>0</v>
      </c>
      <c r="J24" s="36">
        <f>ведомств!J345</f>
        <v>22192.173</v>
      </c>
    </row>
    <row r="25" spans="1:10" ht="45" customHeight="1">
      <c r="A25" s="30" t="s">
        <v>495</v>
      </c>
      <c r="B25" s="45" t="s">
        <v>494</v>
      </c>
      <c r="C25" s="45" t="s">
        <v>30</v>
      </c>
      <c r="D25" s="45" t="s">
        <v>209</v>
      </c>
      <c r="E25" s="45" t="s">
        <v>204</v>
      </c>
      <c r="F25" s="36">
        <f>ведомств!F349</f>
        <v>1767.6789999999999</v>
      </c>
      <c r="G25" s="36">
        <f>ведомств!G349</f>
        <v>0</v>
      </c>
      <c r="H25" s="36">
        <f>ведомств!H349</f>
        <v>0</v>
      </c>
      <c r="I25" s="36">
        <f>ведомств!I349</f>
        <v>0</v>
      </c>
      <c r="J25" s="36">
        <f>ведомств!J349</f>
        <v>1767.6789999999999</v>
      </c>
    </row>
    <row r="26" spans="1:10" ht="56.25" customHeight="1">
      <c r="A26" s="30" t="s">
        <v>598</v>
      </c>
      <c r="B26" s="45" t="s">
        <v>494</v>
      </c>
      <c r="C26" s="45" t="s">
        <v>29</v>
      </c>
      <c r="D26" s="45" t="s">
        <v>209</v>
      </c>
      <c r="E26" s="45" t="s">
        <v>204</v>
      </c>
      <c r="F26" s="36">
        <f>ведомств!F350</f>
        <v>173.421</v>
      </c>
      <c r="G26" s="36">
        <f>ведомств!G350</f>
        <v>0</v>
      </c>
      <c r="H26" s="36">
        <f>ведомств!H350</f>
        <v>0</v>
      </c>
      <c r="I26" s="36">
        <f>ведомств!I350</f>
        <v>0</v>
      </c>
      <c r="J26" s="36">
        <f>ведомств!J350</f>
        <v>173.421</v>
      </c>
    </row>
    <row r="27" spans="1:10" ht="51" customHeight="1">
      <c r="A27" s="29" t="s">
        <v>798</v>
      </c>
      <c r="B27" s="45" t="s">
        <v>796</v>
      </c>
      <c r="C27" s="45" t="s">
        <v>29</v>
      </c>
      <c r="D27" s="45" t="s">
        <v>209</v>
      </c>
      <c r="E27" s="45" t="s">
        <v>209</v>
      </c>
      <c r="F27" s="36">
        <f>ведомств!F446</f>
        <v>3220.1</v>
      </c>
      <c r="G27" s="36">
        <f>ведомств!G446</f>
        <v>0</v>
      </c>
      <c r="H27" s="36">
        <f>ведомств!H446</f>
        <v>0</v>
      </c>
      <c r="I27" s="36">
        <f>ведомств!I446</f>
        <v>0</v>
      </c>
      <c r="J27" s="36">
        <f>ведомств!J446</f>
        <v>3220.1</v>
      </c>
    </row>
    <row r="28" spans="1:10" ht="43.5" customHeight="1">
      <c r="A28" s="130" t="s">
        <v>792</v>
      </c>
      <c r="B28" s="45" t="s">
        <v>790</v>
      </c>
      <c r="C28" s="45" t="s">
        <v>30</v>
      </c>
      <c r="D28" s="45" t="s">
        <v>209</v>
      </c>
      <c r="E28" s="45" t="s">
        <v>204</v>
      </c>
      <c r="F28" s="36">
        <f>ведомств!F352</f>
        <v>853.9</v>
      </c>
      <c r="G28" s="36">
        <f>ведомств!G352</f>
        <v>0</v>
      </c>
      <c r="H28" s="36">
        <f>ведомств!H352</f>
        <v>0</v>
      </c>
      <c r="I28" s="36">
        <f>ведомств!I352</f>
        <v>0</v>
      </c>
      <c r="J28" s="36">
        <f>ведомств!J352</f>
        <v>853.9</v>
      </c>
    </row>
    <row r="29" spans="1:10" ht="45" customHeight="1">
      <c r="A29" s="30" t="s">
        <v>707</v>
      </c>
      <c r="B29" s="45" t="s">
        <v>706</v>
      </c>
      <c r="C29" s="45" t="s">
        <v>30</v>
      </c>
      <c r="D29" s="45" t="s">
        <v>209</v>
      </c>
      <c r="E29" s="45" t="s">
        <v>204</v>
      </c>
      <c r="F29" s="36">
        <f>ведомств!F354</f>
        <v>0</v>
      </c>
      <c r="G29" s="36">
        <f>ведомств!G354</f>
        <v>0</v>
      </c>
      <c r="H29" s="36">
        <f>ведомств!H354</f>
        <v>0</v>
      </c>
      <c r="I29" s="36">
        <f>ведомств!I354</f>
        <v>0</v>
      </c>
      <c r="J29" s="36">
        <f>ведомств!J354</f>
        <v>0</v>
      </c>
    </row>
    <row r="30" spans="1:10" ht="56.25" customHeight="1">
      <c r="A30" s="30" t="s">
        <v>708</v>
      </c>
      <c r="B30" s="45" t="s">
        <v>706</v>
      </c>
      <c r="C30" s="45" t="s">
        <v>29</v>
      </c>
      <c r="D30" s="45" t="s">
        <v>209</v>
      </c>
      <c r="E30" s="45" t="s">
        <v>204</v>
      </c>
      <c r="F30" s="36">
        <f>ведомств!F355</f>
        <v>0</v>
      </c>
      <c r="G30" s="36">
        <f>ведомств!G355</f>
        <v>0</v>
      </c>
      <c r="H30" s="36">
        <f>ведомств!H355</f>
        <v>0</v>
      </c>
      <c r="I30" s="36">
        <f>ведомств!I355</f>
        <v>0</v>
      </c>
      <c r="J30" s="36">
        <f>ведомств!J355</f>
        <v>0</v>
      </c>
    </row>
    <row r="31" spans="1:10" ht="56.25" customHeight="1">
      <c r="A31" s="30" t="s">
        <v>707</v>
      </c>
      <c r="B31" s="45" t="s">
        <v>848</v>
      </c>
      <c r="C31" s="45" t="s">
        <v>30</v>
      </c>
      <c r="D31" s="45" t="s">
        <v>209</v>
      </c>
      <c r="E31" s="45" t="s">
        <v>204</v>
      </c>
      <c r="F31" s="36">
        <f>ведомств!F357</f>
        <v>12726.462</v>
      </c>
      <c r="G31" s="36">
        <f>ведомств!G357</f>
        <v>0</v>
      </c>
      <c r="H31" s="36">
        <f>ведомств!H357</f>
        <v>0</v>
      </c>
      <c r="I31" s="36">
        <f>ведомств!I357</f>
        <v>0</v>
      </c>
      <c r="J31" s="36">
        <f>ведомств!J357</f>
        <v>12726.462</v>
      </c>
    </row>
    <row r="32" spans="1:10" ht="56.25" customHeight="1">
      <c r="A32" s="30" t="s">
        <v>708</v>
      </c>
      <c r="B32" s="45" t="s">
        <v>848</v>
      </c>
      <c r="C32" s="45" t="s">
        <v>29</v>
      </c>
      <c r="D32" s="45" t="s">
        <v>209</v>
      </c>
      <c r="E32" s="45" t="s">
        <v>204</v>
      </c>
      <c r="F32" s="36">
        <f>ведомств!F358</f>
        <v>1182.838</v>
      </c>
      <c r="G32" s="36">
        <f>ведомств!G358</f>
        <v>0</v>
      </c>
      <c r="H32" s="36">
        <f>ведомств!H358</f>
        <v>0</v>
      </c>
      <c r="I32" s="36">
        <f>ведомств!I358</f>
        <v>0</v>
      </c>
      <c r="J32" s="36">
        <f>ведомств!J358</f>
        <v>1182.838</v>
      </c>
    </row>
    <row r="33" spans="1:10" ht="115.5" customHeight="1">
      <c r="A33" s="8" t="s">
        <v>732</v>
      </c>
      <c r="B33" s="45" t="s">
        <v>731</v>
      </c>
      <c r="C33" s="45" t="s">
        <v>26</v>
      </c>
      <c r="D33" s="45" t="s">
        <v>209</v>
      </c>
      <c r="E33" s="45" t="s">
        <v>204</v>
      </c>
      <c r="F33" s="36">
        <f>ведомств!F360</f>
        <v>0</v>
      </c>
      <c r="G33" s="36">
        <f>ведомств!G360</f>
        <v>0</v>
      </c>
      <c r="H33" s="36">
        <f>ведомств!H360</f>
        <v>0</v>
      </c>
      <c r="I33" s="36">
        <f>ведомств!I360</f>
        <v>0</v>
      </c>
      <c r="J33" s="36">
        <f>ведомств!J360</f>
        <v>0</v>
      </c>
    </row>
    <row r="34" spans="1:10" ht="115.5" customHeight="1">
      <c r="A34" s="8" t="s">
        <v>732</v>
      </c>
      <c r="B34" s="45" t="s">
        <v>849</v>
      </c>
      <c r="C34" s="45" t="s">
        <v>26</v>
      </c>
      <c r="D34" s="45" t="s">
        <v>209</v>
      </c>
      <c r="E34" s="45" t="s">
        <v>204</v>
      </c>
      <c r="F34" s="36">
        <f>ведомств!F362</f>
        <v>17455.915</v>
      </c>
      <c r="G34" s="36">
        <f>ведомств!G362</f>
        <v>0</v>
      </c>
      <c r="H34" s="36">
        <f>ведомств!H362</f>
        <v>0</v>
      </c>
      <c r="I34" s="36">
        <f>ведомств!I362</f>
        <v>0</v>
      </c>
      <c r="J34" s="36">
        <f>ведомств!J362</f>
        <v>17455.915</v>
      </c>
    </row>
    <row r="35" spans="1:10" ht="114" customHeight="1">
      <c r="A35" s="8" t="s">
        <v>880</v>
      </c>
      <c r="B35" s="45" t="s">
        <v>849</v>
      </c>
      <c r="C35" s="45" t="s">
        <v>29</v>
      </c>
      <c r="D35" s="45" t="s">
        <v>209</v>
      </c>
      <c r="E35" s="45" t="s">
        <v>204</v>
      </c>
      <c r="F35" s="36">
        <f>ведомств!F363</f>
        <v>1851.385</v>
      </c>
      <c r="G35" s="36">
        <f>ведомств!G363</f>
        <v>0</v>
      </c>
      <c r="H35" s="36">
        <f>ведомств!H363</f>
        <v>0</v>
      </c>
      <c r="I35" s="36">
        <f>ведомств!I363</f>
        <v>0</v>
      </c>
      <c r="J35" s="36">
        <f>ведомств!J363</f>
        <v>1851.385</v>
      </c>
    </row>
    <row r="36" spans="1:10" ht="54" customHeight="1">
      <c r="A36" s="29" t="s">
        <v>789</v>
      </c>
      <c r="B36" s="45" t="s">
        <v>787</v>
      </c>
      <c r="C36" s="45" t="s">
        <v>30</v>
      </c>
      <c r="D36" s="45" t="s">
        <v>209</v>
      </c>
      <c r="E36" s="45" t="s">
        <v>204</v>
      </c>
      <c r="F36" s="36">
        <f>ведомств!F367</f>
        <v>440.1</v>
      </c>
      <c r="G36" s="36">
        <f>ведомств!G367</f>
        <v>0</v>
      </c>
      <c r="H36" s="36">
        <f>ведомств!H367</f>
        <v>0</v>
      </c>
      <c r="I36" s="36">
        <f>ведомств!I367</f>
        <v>0</v>
      </c>
      <c r="J36" s="36">
        <f>ведомств!J367</f>
        <v>440.1</v>
      </c>
    </row>
    <row r="37" spans="1:10" ht="45.75" customHeight="1">
      <c r="A37" s="30" t="s">
        <v>542</v>
      </c>
      <c r="B37" s="45" t="s">
        <v>541</v>
      </c>
      <c r="C37" s="45" t="s">
        <v>30</v>
      </c>
      <c r="D37" s="45" t="s">
        <v>209</v>
      </c>
      <c r="E37" s="45" t="s">
        <v>204</v>
      </c>
      <c r="F37" s="36">
        <f>ведомств!F365</f>
        <v>0</v>
      </c>
      <c r="G37" s="36">
        <f>ведомств!G365</f>
        <v>0</v>
      </c>
      <c r="H37" s="36">
        <f>ведомств!H365</f>
        <v>0</v>
      </c>
      <c r="I37" s="36">
        <f>ведомств!I365</f>
        <v>0</v>
      </c>
      <c r="J37" s="36">
        <f>ведомств!J365</f>
        <v>0</v>
      </c>
    </row>
    <row r="38" spans="1:10" s="25" customFormat="1" ht="33.75">
      <c r="A38" s="33" t="s">
        <v>48</v>
      </c>
      <c r="B38" s="2" t="s">
        <v>157</v>
      </c>
      <c r="C38" s="2"/>
      <c r="D38" s="2"/>
      <c r="E38" s="2"/>
      <c r="F38" s="39">
        <f>SUM(F39:F44)</f>
        <v>65730.90000000001</v>
      </c>
      <c r="G38" s="39">
        <f>SUM(G39:G44)</f>
        <v>0</v>
      </c>
      <c r="H38" s="39">
        <f>SUM(H39:H44)</f>
        <v>0</v>
      </c>
      <c r="I38" s="39">
        <f>SUM(I39:I44)</f>
        <v>0</v>
      </c>
      <c r="J38" s="39">
        <f>SUM(J39:J44)</f>
        <v>65730.90000000001</v>
      </c>
    </row>
    <row r="39" spans="1:10" s="25" customFormat="1" ht="67.5">
      <c r="A39" s="30" t="s">
        <v>84</v>
      </c>
      <c r="B39" s="45" t="s">
        <v>450</v>
      </c>
      <c r="C39" s="45" t="s">
        <v>23</v>
      </c>
      <c r="D39" s="45" t="s">
        <v>15</v>
      </c>
      <c r="E39" s="45" t="s">
        <v>206</v>
      </c>
      <c r="F39" s="36">
        <f>ведомств!F508</f>
        <v>3493.5</v>
      </c>
      <c r="G39" s="36">
        <f>ведомств!G508</f>
        <v>0</v>
      </c>
      <c r="H39" s="36">
        <f>ведомств!H508</f>
        <v>0</v>
      </c>
      <c r="I39" s="36">
        <f>ведомств!I508</f>
        <v>0</v>
      </c>
      <c r="J39" s="36">
        <f>ведомств!J508</f>
        <v>3493.5</v>
      </c>
    </row>
    <row r="40" spans="1:10" s="25" customFormat="1" ht="78.75">
      <c r="A40" s="31" t="s">
        <v>463</v>
      </c>
      <c r="B40" s="45" t="s">
        <v>566</v>
      </c>
      <c r="C40" s="45" t="s">
        <v>30</v>
      </c>
      <c r="D40" s="45" t="s">
        <v>15</v>
      </c>
      <c r="E40" s="45" t="s">
        <v>206</v>
      </c>
      <c r="F40" s="36">
        <f>ведомств!F510</f>
        <v>375.3</v>
      </c>
      <c r="G40" s="36">
        <f>ведомств!G510</f>
        <v>0</v>
      </c>
      <c r="H40" s="36">
        <f>ведомств!H510</f>
        <v>0</v>
      </c>
      <c r="I40" s="36">
        <f>ведомств!I510</f>
        <v>0</v>
      </c>
      <c r="J40" s="36">
        <f>ведомств!J510</f>
        <v>375.3</v>
      </c>
    </row>
    <row r="41" spans="1:10" s="25" customFormat="1" ht="84" customHeight="1">
      <c r="A41" s="31" t="s">
        <v>190</v>
      </c>
      <c r="B41" s="45" t="s">
        <v>555</v>
      </c>
      <c r="C41" s="45" t="s">
        <v>26</v>
      </c>
      <c r="D41" s="45" t="s">
        <v>209</v>
      </c>
      <c r="E41" s="45" t="s">
        <v>6</v>
      </c>
      <c r="F41" s="36">
        <f>ведомств!F298</f>
        <v>59864</v>
      </c>
      <c r="G41" s="36">
        <f>ведомств!G298</f>
        <v>0</v>
      </c>
      <c r="H41" s="36">
        <f>ведомств!H298</f>
        <v>0</v>
      </c>
      <c r="I41" s="36">
        <f>ведомств!I298</f>
        <v>0</v>
      </c>
      <c r="J41" s="36">
        <f>ведомств!J298</f>
        <v>59864</v>
      </c>
    </row>
    <row r="42" spans="1:10" s="25" customFormat="1" ht="60.75" customHeight="1">
      <c r="A42" s="31" t="s">
        <v>874</v>
      </c>
      <c r="B42" s="45" t="s">
        <v>555</v>
      </c>
      <c r="C42" s="45" t="s">
        <v>30</v>
      </c>
      <c r="D42" s="45" t="s">
        <v>209</v>
      </c>
      <c r="E42" s="45" t="s">
        <v>6</v>
      </c>
      <c r="F42" s="36">
        <f>ведомств!F299</f>
        <v>1392</v>
      </c>
      <c r="G42" s="36">
        <f>ведомств!G299</f>
        <v>0</v>
      </c>
      <c r="H42" s="36">
        <f>ведомств!H299</f>
        <v>0</v>
      </c>
      <c r="I42" s="36">
        <f>ведомств!I299</f>
        <v>0</v>
      </c>
      <c r="J42" s="36">
        <f>ведомств!J299</f>
        <v>1392</v>
      </c>
    </row>
    <row r="43" spans="1:10" s="25" customFormat="1" ht="84" customHeight="1">
      <c r="A43" s="31" t="s">
        <v>421</v>
      </c>
      <c r="B43" s="45" t="s">
        <v>556</v>
      </c>
      <c r="C43" s="45" t="s">
        <v>30</v>
      </c>
      <c r="D43" s="45" t="s">
        <v>209</v>
      </c>
      <c r="E43" s="45" t="s">
        <v>6</v>
      </c>
      <c r="F43" s="36">
        <f>ведомств!F301</f>
        <v>202.3</v>
      </c>
      <c r="G43" s="36">
        <f>ведомств!G301</f>
        <v>0</v>
      </c>
      <c r="H43" s="36">
        <f>ведомств!H301</f>
        <v>0</v>
      </c>
      <c r="I43" s="36">
        <f>ведомств!I301</f>
        <v>0</v>
      </c>
      <c r="J43" s="36">
        <f>ведомств!J301</f>
        <v>202.3</v>
      </c>
    </row>
    <row r="44" spans="1:10" s="25" customFormat="1" ht="55.5" customHeight="1">
      <c r="A44" s="29" t="s">
        <v>795</v>
      </c>
      <c r="B44" s="45" t="s">
        <v>793</v>
      </c>
      <c r="C44" s="45" t="s">
        <v>30</v>
      </c>
      <c r="D44" s="45" t="s">
        <v>209</v>
      </c>
      <c r="E44" s="45" t="s">
        <v>6</v>
      </c>
      <c r="F44" s="36">
        <f>ведомств!F303</f>
        <v>403.8</v>
      </c>
      <c r="G44" s="36">
        <f>ведомств!G303</f>
        <v>0</v>
      </c>
      <c r="H44" s="36">
        <f>ведомств!H303</f>
        <v>0</v>
      </c>
      <c r="I44" s="36">
        <f>ведомств!I303</f>
        <v>0</v>
      </c>
      <c r="J44" s="36">
        <f>ведомств!J303</f>
        <v>403.8</v>
      </c>
    </row>
    <row r="45" spans="1:10" s="25" customFormat="1" ht="33.75">
      <c r="A45" s="116" t="s">
        <v>552</v>
      </c>
      <c r="B45" s="2" t="s">
        <v>554</v>
      </c>
      <c r="C45" s="2"/>
      <c r="D45" s="2"/>
      <c r="E45" s="2"/>
      <c r="F45" s="39">
        <f>F46+F47</f>
        <v>56211</v>
      </c>
      <c r="G45" s="39">
        <f>G46+G47</f>
        <v>0</v>
      </c>
      <c r="H45" s="39">
        <f>H46+H47</f>
        <v>0</v>
      </c>
      <c r="I45" s="39">
        <f>I46+I47</f>
        <v>0</v>
      </c>
      <c r="J45" s="39">
        <f>J46+J47</f>
        <v>56211</v>
      </c>
    </row>
    <row r="46" spans="1:10" s="25" customFormat="1" ht="36" customHeight="1">
      <c r="A46" s="8" t="s">
        <v>476</v>
      </c>
      <c r="B46" s="45" t="s">
        <v>553</v>
      </c>
      <c r="C46" s="45" t="s">
        <v>30</v>
      </c>
      <c r="D46" s="45" t="s">
        <v>206</v>
      </c>
      <c r="E46" s="45" t="s">
        <v>211</v>
      </c>
      <c r="F46" s="36">
        <f>ведомств!F181</f>
        <v>52467.3</v>
      </c>
      <c r="G46" s="36">
        <f>ведомств!G181</f>
        <v>0</v>
      </c>
      <c r="H46" s="36">
        <f>ведомств!H181</f>
        <v>0</v>
      </c>
      <c r="I46" s="36">
        <f>ведомств!I181</f>
        <v>0</v>
      </c>
      <c r="J46" s="36">
        <f>ведомств!J181</f>
        <v>52467.3</v>
      </c>
    </row>
    <row r="47" spans="1:10" s="25" customFormat="1" ht="36" customHeight="1">
      <c r="A47" s="136" t="s">
        <v>764</v>
      </c>
      <c r="B47" s="45" t="s">
        <v>766</v>
      </c>
      <c r="C47" s="45" t="s">
        <v>30</v>
      </c>
      <c r="D47" s="45" t="s">
        <v>206</v>
      </c>
      <c r="E47" s="45" t="s">
        <v>210</v>
      </c>
      <c r="F47" s="36">
        <f>ведомств!F892</f>
        <v>3743.7</v>
      </c>
      <c r="G47" s="36">
        <f>ведомств!G892</f>
        <v>0</v>
      </c>
      <c r="H47" s="36">
        <f>ведомств!H892</f>
        <v>0</v>
      </c>
      <c r="I47" s="36">
        <f>ведомств!I892</f>
        <v>0</v>
      </c>
      <c r="J47" s="36">
        <f>ведомств!J892</f>
        <v>3743.7</v>
      </c>
    </row>
    <row r="48" spans="1:10" s="25" customFormat="1" ht="36" customHeight="1">
      <c r="A48" s="116" t="s">
        <v>631</v>
      </c>
      <c r="B48" s="2" t="s">
        <v>632</v>
      </c>
      <c r="C48" s="2"/>
      <c r="D48" s="2"/>
      <c r="E48" s="2"/>
      <c r="F48" s="39">
        <f>F49</f>
        <v>0</v>
      </c>
      <c r="G48" s="39">
        <f>G49</f>
        <v>0</v>
      </c>
      <c r="H48" s="39">
        <f>H49</f>
        <v>0</v>
      </c>
      <c r="I48" s="39">
        <f>I49</f>
        <v>0</v>
      </c>
      <c r="J48" s="39">
        <f>J49</f>
        <v>0</v>
      </c>
    </row>
    <row r="49" spans="1:10" s="25" customFormat="1" ht="36" customHeight="1">
      <c r="A49" s="8" t="s">
        <v>635</v>
      </c>
      <c r="B49" s="45" t="s">
        <v>634</v>
      </c>
      <c r="C49" s="45" t="s">
        <v>30</v>
      </c>
      <c r="D49" s="45" t="s">
        <v>15</v>
      </c>
      <c r="E49" s="45" t="s">
        <v>208</v>
      </c>
      <c r="F49" s="36">
        <f>ведомств!F788</f>
        <v>0</v>
      </c>
      <c r="G49" s="36">
        <f>ведомств!G788</f>
        <v>0</v>
      </c>
      <c r="H49" s="36">
        <f>ведомств!H788</f>
        <v>0</v>
      </c>
      <c r="I49" s="36">
        <f>ведомств!I788</f>
        <v>0</v>
      </c>
      <c r="J49" s="36">
        <f>ведомств!J788</f>
        <v>0</v>
      </c>
    </row>
    <row r="50" spans="1:10" s="25" customFormat="1" ht="35.25" customHeight="1">
      <c r="A50" s="32" t="s">
        <v>300</v>
      </c>
      <c r="B50" s="2" t="s">
        <v>163</v>
      </c>
      <c r="C50" s="2"/>
      <c r="D50" s="2"/>
      <c r="E50" s="2"/>
      <c r="F50" s="39">
        <f>F51+F52</f>
        <v>20351.4</v>
      </c>
      <c r="G50" s="39">
        <f>G51+G52</f>
        <v>0</v>
      </c>
      <c r="H50" s="39">
        <f>H51+H52</f>
        <v>0</v>
      </c>
      <c r="I50" s="39">
        <f>I51+I52</f>
        <v>0</v>
      </c>
      <c r="J50" s="39">
        <f>J51+J52</f>
        <v>20351.4</v>
      </c>
    </row>
    <row r="51" spans="1:10" s="25" customFormat="1" ht="35.25" customHeight="1">
      <c r="A51" s="30" t="s">
        <v>88</v>
      </c>
      <c r="B51" s="45" t="s">
        <v>462</v>
      </c>
      <c r="C51" s="45" t="s">
        <v>284</v>
      </c>
      <c r="D51" s="45" t="s">
        <v>19</v>
      </c>
      <c r="E51" s="45" t="s">
        <v>6</v>
      </c>
      <c r="F51" s="36">
        <f>ведомств!F685</f>
        <v>0</v>
      </c>
      <c r="G51" s="36">
        <f>ведомств!G685</f>
        <v>0</v>
      </c>
      <c r="H51" s="36">
        <f>ведомств!H685</f>
        <v>0</v>
      </c>
      <c r="I51" s="36">
        <f>ведомств!I685</f>
        <v>0</v>
      </c>
      <c r="J51" s="36">
        <f>ведомств!J685</f>
        <v>0</v>
      </c>
    </row>
    <row r="52" spans="1:10" s="25" customFormat="1" ht="35.25" customHeight="1">
      <c r="A52" s="30" t="s">
        <v>88</v>
      </c>
      <c r="B52" s="45" t="s">
        <v>905</v>
      </c>
      <c r="C52" s="45" t="s">
        <v>284</v>
      </c>
      <c r="D52" s="45" t="s">
        <v>19</v>
      </c>
      <c r="E52" s="45" t="s">
        <v>6</v>
      </c>
      <c r="F52" s="36">
        <f>ведомств!F687</f>
        <v>20351.4</v>
      </c>
      <c r="G52" s="36">
        <f>ведомств!G687</f>
        <v>0</v>
      </c>
      <c r="H52" s="36">
        <f>ведомств!H687</f>
        <v>0</v>
      </c>
      <c r="I52" s="36">
        <f>ведомств!I687</f>
        <v>0</v>
      </c>
      <c r="J52" s="36">
        <f>ведомств!J687</f>
        <v>20351.4</v>
      </c>
    </row>
    <row r="53" spans="1:10" s="25" customFormat="1" ht="33" customHeight="1">
      <c r="A53" s="32" t="s">
        <v>492</v>
      </c>
      <c r="B53" s="2" t="s">
        <v>491</v>
      </c>
      <c r="C53" s="2"/>
      <c r="D53" s="2"/>
      <c r="E53" s="2"/>
      <c r="F53" s="39">
        <f>F54+F55</f>
        <v>191224.3</v>
      </c>
      <c r="G53" s="39">
        <f>G54+G55</f>
        <v>0</v>
      </c>
      <c r="H53" s="39">
        <f>H54+H55</f>
        <v>0</v>
      </c>
      <c r="I53" s="39">
        <f>I54+I55</f>
        <v>0</v>
      </c>
      <c r="J53" s="39">
        <f>J54+J55</f>
        <v>191224.3</v>
      </c>
    </row>
    <row r="54" spans="1:10" s="25" customFormat="1" ht="36" customHeight="1">
      <c r="A54" s="30" t="s">
        <v>539</v>
      </c>
      <c r="B54" s="45" t="s">
        <v>630</v>
      </c>
      <c r="C54" s="45" t="s">
        <v>30</v>
      </c>
      <c r="D54" s="45" t="s">
        <v>209</v>
      </c>
      <c r="E54" s="45" t="s">
        <v>204</v>
      </c>
      <c r="F54" s="36">
        <f>ведомств!F260</f>
        <v>15000</v>
      </c>
      <c r="G54" s="36">
        <f>ведомств!G260</f>
        <v>0</v>
      </c>
      <c r="H54" s="36">
        <f>ведомств!H260</f>
        <v>0</v>
      </c>
      <c r="I54" s="36">
        <f>ведомств!I260</f>
        <v>0</v>
      </c>
      <c r="J54" s="36">
        <f>ведомств!J260</f>
        <v>15000</v>
      </c>
    </row>
    <row r="55" spans="1:10" s="25" customFormat="1" ht="45.75" customHeight="1">
      <c r="A55" s="30" t="s">
        <v>942</v>
      </c>
      <c r="B55" s="45" t="s">
        <v>630</v>
      </c>
      <c r="C55" s="45" t="s">
        <v>56</v>
      </c>
      <c r="D55" s="45" t="s">
        <v>209</v>
      </c>
      <c r="E55" s="45" t="s">
        <v>204</v>
      </c>
      <c r="F55" s="36">
        <f>ведомств!F261</f>
        <v>176224.3</v>
      </c>
      <c r="G55" s="36">
        <f>ведомств!G261</f>
        <v>0</v>
      </c>
      <c r="H55" s="36">
        <f>ведомств!H261</f>
        <v>0</v>
      </c>
      <c r="I55" s="36">
        <f>ведомств!I261</f>
        <v>0</v>
      </c>
      <c r="J55" s="36">
        <f>ведомств!J261</f>
        <v>176224.3</v>
      </c>
    </row>
    <row r="56" spans="1:10" s="25" customFormat="1" ht="27" customHeight="1">
      <c r="A56" s="32" t="s">
        <v>527</v>
      </c>
      <c r="B56" s="2" t="s">
        <v>164</v>
      </c>
      <c r="C56" s="2"/>
      <c r="D56" s="2"/>
      <c r="E56" s="2"/>
      <c r="F56" s="39">
        <f>F57</f>
        <v>100.5</v>
      </c>
      <c r="G56" s="39">
        <f aca="true" t="shared" si="0" ref="G56:J57">G57</f>
        <v>0</v>
      </c>
      <c r="H56" s="39">
        <f t="shared" si="0"/>
        <v>0</v>
      </c>
      <c r="I56" s="39">
        <f t="shared" si="0"/>
        <v>0</v>
      </c>
      <c r="J56" s="39">
        <f t="shared" si="0"/>
        <v>100.5</v>
      </c>
    </row>
    <row r="57" spans="1:10" ht="45">
      <c r="A57" s="31" t="s">
        <v>93</v>
      </c>
      <c r="B57" s="45" t="s">
        <v>165</v>
      </c>
      <c r="C57" s="45"/>
      <c r="D57" s="45"/>
      <c r="E57" s="45"/>
      <c r="F57" s="36">
        <f>F58</f>
        <v>100.5</v>
      </c>
      <c r="G57" s="36">
        <f t="shared" si="0"/>
        <v>0</v>
      </c>
      <c r="H57" s="36">
        <f t="shared" si="0"/>
        <v>0</v>
      </c>
      <c r="I57" s="36">
        <f t="shared" si="0"/>
        <v>0</v>
      </c>
      <c r="J57" s="36">
        <f t="shared" si="0"/>
        <v>100.5</v>
      </c>
    </row>
    <row r="58" spans="1:10" ht="45">
      <c r="A58" s="30" t="s">
        <v>9</v>
      </c>
      <c r="B58" s="45" t="s">
        <v>465</v>
      </c>
      <c r="C58" s="45" t="s">
        <v>30</v>
      </c>
      <c r="D58" s="45" t="s">
        <v>210</v>
      </c>
      <c r="E58" s="45" t="s">
        <v>206</v>
      </c>
      <c r="F58" s="36">
        <f>ведомств!F632</f>
        <v>100.5</v>
      </c>
      <c r="G58" s="36">
        <f>ведомств!G632</f>
        <v>0</v>
      </c>
      <c r="H58" s="36">
        <f>ведомств!H632</f>
        <v>0</v>
      </c>
      <c r="I58" s="36">
        <f>ведомств!I632</f>
        <v>0</v>
      </c>
      <c r="J58" s="36">
        <f>ведомств!J632</f>
        <v>100.5</v>
      </c>
    </row>
    <row r="59" spans="1:10" ht="44.25" customHeight="1">
      <c r="A59" s="32" t="s">
        <v>368</v>
      </c>
      <c r="B59" s="13" t="s">
        <v>369</v>
      </c>
      <c r="C59" s="2"/>
      <c r="D59" s="2"/>
      <c r="E59" s="2"/>
      <c r="F59" s="39">
        <f>SUM(F60:F62)</f>
        <v>24129.148</v>
      </c>
      <c r="G59" s="39">
        <f>SUM(G60:G62)</f>
        <v>0</v>
      </c>
      <c r="H59" s="39">
        <f>SUM(H60:H62)</f>
        <v>0</v>
      </c>
      <c r="I59" s="39">
        <f>SUM(I60:I62)</f>
        <v>0</v>
      </c>
      <c r="J59" s="39">
        <f>SUM(J60:J62)</f>
        <v>24129.148</v>
      </c>
    </row>
    <row r="60" spans="1:10" ht="36.75" customHeight="1">
      <c r="A60" s="30" t="s">
        <v>418</v>
      </c>
      <c r="B60" s="6" t="s">
        <v>416</v>
      </c>
      <c r="C60" s="45" t="s">
        <v>56</v>
      </c>
      <c r="D60" s="45" t="s">
        <v>207</v>
      </c>
      <c r="E60" s="45" t="s">
        <v>207</v>
      </c>
      <c r="F60" s="36">
        <f>ведомств!F228</f>
        <v>7979.969999999999</v>
      </c>
      <c r="G60" s="36">
        <f>ведомств!G228</f>
        <v>0</v>
      </c>
      <c r="H60" s="36">
        <f>ведомств!H228</f>
        <v>0</v>
      </c>
      <c r="I60" s="36">
        <f>ведомств!I228</f>
        <v>0</v>
      </c>
      <c r="J60" s="36">
        <f>ведомств!J228</f>
        <v>7979.969999999999</v>
      </c>
    </row>
    <row r="61" spans="1:10" ht="68.25" customHeight="1">
      <c r="A61" s="30" t="s">
        <v>490</v>
      </c>
      <c r="B61" s="45" t="s">
        <v>413</v>
      </c>
      <c r="C61" s="45" t="s">
        <v>30</v>
      </c>
      <c r="D61" s="45" t="s">
        <v>207</v>
      </c>
      <c r="E61" s="45" t="s">
        <v>204</v>
      </c>
      <c r="F61" s="36">
        <f>ведомств!F209</f>
        <v>9490</v>
      </c>
      <c r="G61" s="36">
        <f>ведомств!G209</f>
        <v>0</v>
      </c>
      <c r="H61" s="36">
        <f>ведомств!H209</f>
        <v>0</v>
      </c>
      <c r="I61" s="36">
        <f>ведомств!I209</f>
        <v>0</v>
      </c>
      <c r="J61" s="36">
        <f>ведомств!J209</f>
        <v>9490</v>
      </c>
    </row>
    <row r="62" spans="1:10" ht="36" customHeight="1">
      <c r="A62" s="30" t="s">
        <v>725</v>
      </c>
      <c r="B62" s="45" t="s">
        <v>724</v>
      </c>
      <c r="C62" s="45" t="s">
        <v>23</v>
      </c>
      <c r="D62" s="45" t="s">
        <v>15</v>
      </c>
      <c r="E62" s="45" t="s">
        <v>206</v>
      </c>
      <c r="F62" s="36">
        <f>ведомств!F287</f>
        <v>6659.178</v>
      </c>
      <c r="G62" s="36">
        <f>ведомств!G287</f>
        <v>0</v>
      </c>
      <c r="H62" s="36">
        <f>ведомств!H287</f>
        <v>0</v>
      </c>
      <c r="I62" s="36">
        <f>ведомств!I287</f>
        <v>0</v>
      </c>
      <c r="J62" s="36">
        <f>ведомств!J287</f>
        <v>6659.178</v>
      </c>
    </row>
    <row r="63" spans="1:10" ht="36" customHeight="1">
      <c r="A63" s="139" t="s">
        <v>807</v>
      </c>
      <c r="B63" s="2" t="s">
        <v>808</v>
      </c>
      <c r="C63" s="45"/>
      <c r="D63" s="45"/>
      <c r="E63" s="45"/>
      <c r="F63" s="39">
        <f>F64</f>
        <v>89540.59999999999</v>
      </c>
      <c r="G63" s="39">
        <f>G64</f>
        <v>0</v>
      </c>
      <c r="H63" s="39">
        <f>H64</f>
        <v>0</v>
      </c>
      <c r="I63" s="39">
        <f>I64</f>
        <v>0</v>
      </c>
      <c r="J63" s="39">
        <f>J64</f>
        <v>89540.59999999999</v>
      </c>
    </row>
    <row r="64" spans="1:10" ht="36" customHeight="1">
      <c r="A64" s="136" t="s">
        <v>809</v>
      </c>
      <c r="B64" s="45" t="s">
        <v>805</v>
      </c>
      <c r="C64" s="45" t="s">
        <v>56</v>
      </c>
      <c r="D64" s="45" t="s">
        <v>209</v>
      </c>
      <c r="E64" s="45" t="s">
        <v>204</v>
      </c>
      <c r="F64" s="36">
        <f>ведомств!F370+ведомств!F267</f>
        <v>89540.59999999999</v>
      </c>
      <c r="G64" s="36">
        <f>ведомств!G370+ведомств!G267</f>
        <v>0</v>
      </c>
      <c r="H64" s="36">
        <f>ведомств!H370+ведомств!H267</f>
        <v>0</v>
      </c>
      <c r="I64" s="36">
        <f>ведомств!I370+ведомств!I267</f>
        <v>0</v>
      </c>
      <c r="J64" s="36">
        <f>ведомств!J370+ведомств!J267</f>
        <v>89540.59999999999</v>
      </c>
    </row>
    <row r="65" spans="1:10" ht="23.25" customHeight="1">
      <c r="A65" s="116" t="s">
        <v>728</v>
      </c>
      <c r="B65" s="2" t="s">
        <v>726</v>
      </c>
      <c r="C65" s="2"/>
      <c r="D65" s="2"/>
      <c r="E65" s="2"/>
      <c r="F65" s="39">
        <f>F66</f>
        <v>0</v>
      </c>
      <c r="G65" s="39">
        <f>G66</f>
        <v>0</v>
      </c>
      <c r="H65" s="39">
        <f>H66</f>
        <v>0</v>
      </c>
      <c r="I65" s="39">
        <f>I66</f>
        <v>0</v>
      </c>
      <c r="J65" s="39">
        <f>J66</f>
        <v>0</v>
      </c>
    </row>
    <row r="66" spans="1:10" ht="57" customHeight="1">
      <c r="A66" s="30" t="s">
        <v>730</v>
      </c>
      <c r="B66" s="45" t="s">
        <v>727</v>
      </c>
      <c r="C66" s="45" t="s">
        <v>30</v>
      </c>
      <c r="D66" s="45" t="s">
        <v>207</v>
      </c>
      <c r="E66" s="45" t="s">
        <v>204</v>
      </c>
      <c r="F66" s="36">
        <f>ведомств!F212</f>
        <v>0</v>
      </c>
      <c r="G66" s="36">
        <f>ведомств!G212</f>
        <v>0</v>
      </c>
      <c r="H66" s="36">
        <f>ведомств!H212</f>
        <v>0</v>
      </c>
      <c r="I66" s="36">
        <f>ведомств!I212</f>
        <v>0</v>
      </c>
      <c r="J66" s="36">
        <f>ведомств!J212</f>
        <v>0</v>
      </c>
    </row>
    <row r="67" spans="1:10" s="25" customFormat="1" ht="35.25" customHeight="1">
      <c r="A67" s="33" t="s">
        <v>512</v>
      </c>
      <c r="B67" s="2" t="s">
        <v>318</v>
      </c>
      <c r="C67" s="2"/>
      <c r="D67" s="2"/>
      <c r="E67" s="2"/>
      <c r="F67" s="39">
        <f>SUM(F68:F80)</f>
        <v>5742.299999999999</v>
      </c>
      <c r="G67" s="39">
        <f>SUM(G68:G80)</f>
        <v>0</v>
      </c>
      <c r="H67" s="39">
        <f>SUM(H68:H80)</f>
        <v>0</v>
      </c>
      <c r="I67" s="39">
        <f>SUM(I68:I80)</f>
        <v>0</v>
      </c>
      <c r="J67" s="39">
        <f>SUM(J68:J80)</f>
        <v>5742.299999999999</v>
      </c>
    </row>
    <row r="68" spans="1:10" s="25" customFormat="1" ht="42.75" customHeight="1">
      <c r="A68" s="30" t="s">
        <v>752</v>
      </c>
      <c r="B68" s="45" t="s">
        <v>750</v>
      </c>
      <c r="C68" s="45" t="s">
        <v>30</v>
      </c>
      <c r="D68" s="45" t="s">
        <v>16</v>
      </c>
      <c r="E68" s="45" t="s">
        <v>204</v>
      </c>
      <c r="F68" s="36">
        <f>ведомств!F120</f>
        <v>0</v>
      </c>
      <c r="G68" s="36">
        <f>ведомств!G120</f>
        <v>0</v>
      </c>
      <c r="H68" s="36">
        <f>ведомств!H120</f>
        <v>0</v>
      </c>
      <c r="I68" s="36">
        <f>ведомств!I120</f>
        <v>0</v>
      </c>
      <c r="J68" s="36">
        <f>ведомств!J120</f>
        <v>0</v>
      </c>
    </row>
    <row r="69" spans="1:10" s="25" customFormat="1" ht="42.75" customHeight="1">
      <c r="A69" s="30" t="s">
        <v>981</v>
      </c>
      <c r="B69" s="45" t="s">
        <v>750</v>
      </c>
      <c r="C69" s="45" t="s">
        <v>29</v>
      </c>
      <c r="D69" s="45" t="s">
        <v>16</v>
      </c>
      <c r="E69" s="45" t="s">
        <v>204</v>
      </c>
      <c r="F69" s="36">
        <f>ведомств!F121</f>
        <v>1500</v>
      </c>
      <c r="G69" s="36">
        <f>ведомств!G121</f>
        <v>0</v>
      </c>
      <c r="H69" s="36">
        <f>ведомств!H121</f>
        <v>0</v>
      </c>
      <c r="I69" s="36">
        <f>ведомств!I121</f>
        <v>0</v>
      </c>
      <c r="J69" s="36">
        <f>ведомств!J121</f>
        <v>1500</v>
      </c>
    </row>
    <row r="70" spans="1:10" s="25" customFormat="1" ht="69.75" customHeight="1">
      <c r="A70" s="30" t="s">
        <v>499</v>
      </c>
      <c r="B70" s="45" t="s">
        <v>459</v>
      </c>
      <c r="C70" s="45" t="s">
        <v>26</v>
      </c>
      <c r="D70" s="45" t="s">
        <v>16</v>
      </c>
      <c r="E70" s="45" t="s">
        <v>204</v>
      </c>
      <c r="F70" s="36">
        <f>ведомств!F123</f>
        <v>0</v>
      </c>
      <c r="G70" s="36">
        <f>ведомств!G123</f>
        <v>0</v>
      </c>
      <c r="H70" s="36">
        <f>ведомств!H123</f>
        <v>0</v>
      </c>
      <c r="I70" s="36">
        <f>ведомств!I123</f>
        <v>0</v>
      </c>
      <c r="J70" s="36">
        <f>ведомств!J123</f>
        <v>0</v>
      </c>
    </row>
    <row r="71" spans="1:10" s="25" customFormat="1" ht="50.25" customHeight="1">
      <c r="A71" s="30" t="s">
        <v>868</v>
      </c>
      <c r="B71" s="45" t="s">
        <v>459</v>
      </c>
      <c r="C71" s="45" t="s">
        <v>30</v>
      </c>
      <c r="D71" s="45" t="s">
        <v>16</v>
      </c>
      <c r="E71" s="45" t="s">
        <v>204</v>
      </c>
      <c r="F71" s="36">
        <f>ведомств!F124</f>
        <v>528.3</v>
      </c>
      <c r="G71" s="36">
        <f>ведомств!G124</f>
        <v>0</v>
      </c>
      <c r="H71" s="36">
        <f>ведомств!H124</f>
        <v>0</v>
      </c>
      <c r="I71" s="36">
        <f>ведомств!I124</f>
        <v>0</v>
      </c>
      <c r="J71" s="36">
        <f>ведомств!J124</f>
        <v>528.3</v>
      </c>
    </row>
    <row r="72" spans="1:10" s="25" customFormat="1" ht="78" customHeight="1">
      <c r="A72" s="30" t="s">
        <v>501</v>
      </c>
      <c r="B72" s="45" t="s">
        <v>748</v>
      </c>
      <c r="C72" s="45" t="s">
        <v>26</v>
      </c>
      <c r="D72" s="45" t="s">
        <v>16</v>
      </c>
      <c r="E72" s="45" t="s">
        <v>204</v>
      </c>
      <c r="F72" s="36">
        <f>ведомств!F128</f>
        <v>352.2</v>
      </c>
      <c r="G72" s="36">
        <v>-352.2</v>
      </c>
      <c r="H72" s="36">
        <f>ведомств!H128</f>
        <v>0</v>
      </c>
      <c r="I72" s="36">
        <f>ведомств!I128</f>
        <v>0</v>
      </c>
      <c r="J72" s="36">
        <f>F72+G72+H72+I72</f>
        <v>0</v>
      </c>
    </row>
    <row r="73" spans="1:10" s="25" customFormat="1" ht="62.25" customHeight="1">
      <c r="A73" s="30" t="s">
        <v>1037</v>
      </c>
      <c r="B73" s="45" t="s">
        <v>748</v>
      </c>
      <c r="C73" s="45" t="s">
        <v>30</v>
      </c>
      <c r="D73" s="45" t="s">
        <v>16</v>
      </c>
      <c r="E73" s="45" t="s">
        <v>204</v>
      </c>
      <c r="F73" s="36">
        <v>0</v>
      </c>
      <c r="G73" s="36">
        <v>352.2</v>
      </c>
      <c r="H73" s="36">
        <f>ведомств!H128</f>
        <v>0</v>
      </c>
      <c r="I73" s="36">
        <f>ведомств!I128</f>
        <v>0</v>
      </c>
      <c r="J73" s="36">
        <f>ведомств!J128</f>
        <v>352.2</v>
      </c>
    </row>
    <row r="74" spans="1:10" s="25" customFormat="1" ht="77.25" customHeight="1">
      <c r="A74" s="31" t="s">
        <v>461</v>
      </c>
      <c r="B74" s="45" t="s">
        <v>460</v>
      </c>
      <c r="C74" s="45" t="s">
        <v>26</v>
      </c>
      <c r="D74" s="45" t="s">
        <v>16</v>
      </c>
      <c r="E74" s="45" t="s">
        <v>204</v>
      </c>
      <c r="F74" s="36">
        <f>ведомств!F126</f>
        <v>176.1</v>
      </c>
      <c r="G74" s="36">
        <v>-176.1</v>
      </c>
      <c r="H74" s="36">
        <f>ведомств!H126</f>
        <v>0</v>
      </c>
      <c r="I74" s="36">
        <f>ведомств!I126</f>
        <v>0</v>
      </c>
      <c r="J74" s="36">
        <f>F74+G74+H74+I74</f>
        <v>0</v>
      </c>
    </row>
    <row r="75" spans="1:10" s="25" customFormat="1" ht="53.25" customHeight="1">
      <c r="A75" s="31" t="s">
        <v>1038</v>
      </c>
      <c r="B75" s="45" t="s">
        <v>460</v>
      </c>
      <c r="C75" s="45" t="s">
        <v>30</v>
      </c>
      <c r="D75" s="45" t="s">
        <v>16</v>
      </c>
      <c r="E75" s="45" t="s">
        <v>204</v>
      </c>
      <c r="F75" s="36">
        <v>0</v>
      </c>
      <c r="G75" s="36">
        <v>176.1</v>
      </c>
      <c r="H75" s="36">
        <f>ведомств!H126</f>
        <v>0</v>
      </c>
      <c r="I75" s="36">
        <f>ведомств!I126</f>
        <v>0</v>
      </c>
      <c r="J75" s="36">
        <f>ведомств!J126</f>
        <v>176.1</v>
      </c>
    </row>
    <row r="76" spans="1:10" s="25" customFormat="1" ht="62.25" customHeight="1">
      <c r="A76" s="130" t="s">
        <v>980</v>
      </c>
      <c r="B76" s="45" t="s">
        <v>783</v>
      </c>
      <c r="C76" s="45" t="s">
        <v>26</v>
      </c>
      <c r="D76" s="45" t="s">
        <v>16</v>
      </c>
      <c r="E76" s="45" t="s">
        <v>204</v>
      </c>
      <c r="F76" s="36">
        <f>ведомств!F130</f>
        <v>1005.7729999999999</v>
      </c>
      <c r="G76" s="36">
        <f>ведомств!G130</f>
        <v>0</v>
      </c>
      <c r="H76" s="36">
        <f>ведомств!H130</f>
        <v>0</v>
      </c>
      <c r="I76" s="36">
        <f>ведомств!I130</f>
        <v>0</v>
      </c>
      <c r="J76" s="36">
        <f>ведомств!J130</f>
        <v>1005.7729999999999</v>
      </c>
    </row>
    <row r="77" spans="1:10" s="25" customFormat="1" ht="62.25" customHeight="1">
      <c r="A77" s="130" t="s">
        <v>979</v>
      </c>
      <c r="B77" s="45" t="s">
        <v>783</v>
      </c>
      <c r="C77" s="45" t="s">
        <v>29</v>
      </c>
      <c r="D77" s="45" t="s">
        <v>16</v>
      </c>
      <c r="E77" s="45" t="s">
        <v>204</v>
      </c>
      <c r="F77" s="36">
        <f>ведомств!F131</f>
        <v>1237.494</v>
      </c>
      <c r="G77" s="36">
        <f>ведомств!G131</f>
        <v>0</v>
      </c>
      <c r="H77" s="36">
        <f>ведомств!H131</f>
        <v>0</v>
      </c>
      <c r="I77" s="36">
        <f>ведомств!I131</f>
        <v>0</v>
      </c>
      <c r="J77" s="36">
        <f>ведомств!J131</f>
        <v>1237.494</v>
      </c>
    </row>
    <row r="78" spans="1:10" s="25" customFormat="1" ht="69.75" customHeight="1">
      <c r="A78" s="130" t="s">
        <v>979</v>
      </c>
      <c r="B78" s="45" t="s">
        <v>783</v>
      </c>
      <c r="C78" s="45" t="s">
        <v>29</v>
      </c>
      <c r="D78" s="45" t="s">
        <v>16</v>
      </c>
      <c r="E78" s="45" t="s">
        <v>6</v>
      </c>
      <c r="F78" s="36">
        <f>ведомств!F112</f>
        <v>483.433</v>
      </c>
      <c r="G78" s="36">
        <f>ведомств!G112</f>
        <v>0</v>
      </c>
      <c r="H78" s="36">
        <f>ведомств!H112</f>
        <v>0</v>
      </c>
      <c r="I78" s="36">
        <f>ведомств!I112</f>
        <v>0</v>
      </c>
      <c r="J78" s="36">
        <f>ведомств!J112</f>
        <v>483.433</v>
      </c>
    </row>
    <row r="79" spans="1:10" s="25" customFormat="1" ht="83.25" customHeight="1">
      <c r="A79" s="130" t="s">
        <v>983</v>
      </c>
      <c r="B79" s="45" t="s">
        <v>784</v>
      </c>
      <c r="C79" s="45" t="s">
        <v>26</v>
      </c>
      <c r="D79" s="45" t="s">
        <v>16</v>
      </c>
      <c r="E79" s="45" t="s">
        <v>204</v>
      </c>
      <c r="F79" s="36">
        <f>ведомств!F133</f>
        <v>0</v>
      </c>
      <c r="G79" s="36">
        <f>ведомств!G133</f>
        <v>0</v>
      </c>
      <c r="H79" s="36">
        <f>ведомств!H133</f>
        <v>0</v>
      </c>
      <c r="I79" s="36">
        <f>ведомств!I133</f>
        <v>0</v>
      </c>
      <c r="J79" s="36">
        <f>ведомств!J133</f>
        <v>0</v>
      </c>
    </row>
    <row r="80" spans="1:10" s="25" customFormat="1" ht="65.25" customHeight="1">
      <c r="A80" s="130" t="s">
        <v>982</v>
      </c>
      <c r="B80" s="45" t="s">
        <v>784</v>
      </c>
      <c r="C80" s="45" t="s">
        <v>29</v>
      </c>
      <c r="D80" s="45" t="s">
        <v>16</v>
      </c>
      <c r="E80" s="45" t="s">
        <v>204</v>
      </c>
      <c r="F80" s="36">
        <f>ведомств!F134</f>
        <v>458.99999999999994</v>
      </c>
      <c r="G80" s="36">
        <f>ведомств!G134</f>
        <v>0</v>
      </c>
      <c r="H80" s="36">
        <f>ведомств!H134</f>
        <v>0</v>
      </c>
      <c r="I80" s="36">
        <f>ведомств!I134</f>
        <v>0</v>
      </c>
      <c r="J80" s="36">
        <f>ведомств!J134</f>
        <v>458.99999999999994</v>
      </c>
    </row>
    <row r="81" spans="1:10" s="25" customFormat="1" ht="36" customHeight="1">
      <c r="A81" s="33" t="s">
        <v>511</v>
      </c>
      <c r="B81" s="2" t="s">
        <v>320</v>
      </c>
      <c r="C81" s="2"/>
      <c r="D81" s="2"/>
      <c r="E81" s="2"/>
      <c r="F81" s="39">
        <f>F82+F83</f>
        <v>371</v>
      </c>
      <c r="G81" s="39">
        <f>G82+G83</f>
        <v>0</v>
      </c>
      <c r="H81" s="39">
        <f>H82+H83</f>
        <v>0</v>
      </c>
      <c r="I81" s="39">
        <f>I82+I83</f>
        <v>0</v>
      </c>
      <c r="J81" s="39">
        <f>J82+J83</f>
        <v>371</v>
      </c>
    </row>
    <row r="82" spans="1:10" s="25" customFormat="1" ht="36" customHeight="1">
      <c r="A82" s="31" t="s">
        <v>423</v>
      </c>
      <c r="B82" s="45" t="s">
        <v>560</v>
      </c>
      <c r="C82" s="45" t="s">
        <v>30</v>
      </c>
      <c r="D82" s="45" t="s">
        <v>209</v>
      </c>
      <c r="E82" s="45" t="s">
        <v>209</v>
      </c>
      <c r="F82" s="36">
        <f>ведомств!F36</f>
        <v>321</v>
      </c>
      <c r="G82" s="36">
        <f>ведомств!G36</f>
        <v>0</v>
      </c>
      <c r="H82" s="36">
        <f>ведомств!H36</f>
        <v>0</v>
      </c>
      <c r="I82" s="36">
        <f>ведомств!I36</f>
        <v>0</v>
      </c>
      <c r="J82" s="36">
        <f>ведомств!J36</f>
        <v>321</v>
      </c>
    </row>
    <row r="83" spans="1:10" s="25" customFormat="1" ht="36" customHeight="1">
      <c r="A83" s="31" t="s">
        <v>863</v>
      </c>
      <c r="B83" s="45" t="s">
        <v>560</v>
      </c>
      <c r="C83" s="45" t="s">
        <v>23</v>
      </c>
      <c r="D83" s="45" t="s">
        <v>209</v>
      </c>
      <c r="E83" s="45" t="s">
        <v>209</v>
      </c>
      <c r="F83" s="36">
        <f>ведомств!F37</f>
        <v>50</v>
      </c>
      <c r="G83" s="36">
        <f>ведомств!G37</f>
        <v>0</v>
      </c>
      <c r="H83" s="36">
        <f>ведомств!H37</f>
        <v>0</v>
      </c>
      <c r="I83" s="36">
        <f>ведомств!I37</f>
        <v>0</v>
      </c>
      <c r="J83" s="36">
        <f>ведомств!J37</f>
        <v>50</v>
      </c>
    </row>
    <row r="84" spans="1:10" s="25" customFormat="1" ht="35.25" customHeight="1">
      <c r="A84" s="105" t="s">
        <v>513</v>
      </c>
      <c r="B84" s="2" t="s">
        <v>302</v>
      </c>
      <c r="C84" s="2"/>
      <c r="D84" s="2"/>
      <c r="E84" s="2"/>
      <c r="F84" s="39">
        <f>F85+F86</f>
        <v>0</v>
      </c>
      <c r="G84" s="39">
        <f>G85+G86</f>
        <v>0</v>
      </c>
      <c r="H84" s="39">
        <f>H85+H86</f>
        <v>0</v>
      </c>
      <c r="I84" s="39">
        <f>I85+I86</f>
        <v>0</v>
      </c>
      <c r="J84" s="39">
        <f>J85+J86</f>
        <v>0</v>
      </c>
    </row>
    <row r="85" spans="1:10" s="25" customFormat="1" ht="60" customHeight="1">
      <c r="A85" s="30" t="s">
        <v>186</v>
      </c>
      <c r="B85" s="45" t="s">
        <v>409</v>
      </c>
      <c r="C85" s="45" t="s">
        <v>26</v>
      </c>
      <c r="D85" s="45" t="s">
        <v>206</v>
      </c>
      <c r="E85" s="45" t="s">
        <v>6</v>
      </c>
      <c r="F85" s="36">
        <f>ведомств!F605</f>
        <v>0</v>
      </c>
      <c r="G85" s="36">
        <f>ведомств!G605</f>
        <v>0</v>
      </c>
      <c r="H85" s="36">
        <f>ведомств!H605</f>
        <v>0</v>
      </c>
      <c r="I85" s="36">
        <f>ведомств!I605</f>
        <v>0</v>
      </c>
      <c r="J85" s="36">
        <f>ведомств!J605</f>
        <v>0</v>
      </c>
    </row>
    <row r="86" spans="1:10" s="25" customFormat="1" ht="33.75" customHeight="1">
      <c r="A86" s="30" t="s">
        <v>585</v>
      </c>
      <c r="B86" s="45" t="s">
        <v>409</v>
      </c>
      <c r="C86" s="45" t="s">
        <v>30</v>
      </c>
      <c r="D86" s="45" t="s">
        <v>206</v>
      </c>
      <c r="E86" s="45" t="s">
        <v>6</v>
      </c>
      <c r="F86" s="36">
        <f>ведомств!F606</f>
        <v>0</v>
      </c>
      <c r="G86" s="36">
        <f>ведомств!G606</f>
        <v>0</v>
      </c>
      <c r="H86" s="36">
        <f>ведомств!H606</f>
        <v>0</v>
      </c>
      <c r="I86" s="36">
        <f>ведомств!I606</f>
        <v>0</v>
      </c>
      <c r="J86" s="36">
        <f>ведомств!J606</f>
        <v>0</v>
      </c>
    </row>
    <row r="87" spans="1:10" s="25" customFormat="1" ht="33.75" customHeight="1">
      <c r="A87" s="139" t="s">
        <v>813</v>
      </c>
      <c r="B87" s="2" t="s">
        <v>815</v>
      </c>
      <c r="C87" s="2"/>
      <c r="D87" s="2"/>
      <c r="E87" s="2"/>
      <c r="F87" s="39">
        <f>F88</f>
        <v>4185.8</v>
      </c>
      <c r="G87" s="39">
        <f>G88</f>
        <v>0</v>
      </c>
      <c r="H87" s="39">
        <f>H88</f>
        <v>0</v>
      </c>
      <c r="I87" s="39">
        <f>I88</f>
        <v>-1344.69</v>
      </c>
      <c r="J87" s="39">
        <f>J88</f>
        <v>2841.11</v>
      </c>
    </row>
    <row r="88" spans="1:10" s="25" customFormat="1" ht="55.5" customHeight="1">
      <c r="A88" s="136" t="s">
        <v>817</v>
      </c>
      <c r="B88" s="45" t="s">
        <v>811</v>
      </c>
      <c r="C88" s="45" t="s">
        <v>30</v>
      </c>
      <c r="D88" s="45" t="s">
        <v>207</v>
      </c>
      <c r="E88" s="45" t="s">
        <v>207</v>
      </c>
      <c r="F88" s="36">
        <f>ведомств!F620+ведомств!F912</f>
        <v>4185.8</v>
      </c>
      <c r="G88" s="36">
        <f>ведомств!G620+ведомств!G912</f>
        <v>0</v>
      </c>
      <c r="H88" s="36">
        <f>ведомств!H620+ведомств!H912</f>
        <v>0</v>
      </c>
      <c r="I88" s="36">
        <f>ведомств!I620+ведомств!I912</f>
        <v>-1344.69</v>
      </c>
      <c r="J88" s="36">
        <f>ведомств!J620+ведомств!J912</f>
        <v>2841.11</v>
      </c>
    </row>
    <row r="89" spans="1:10" s="29" customFormat="1" ht="33.75" customHeight="1">
      <c r="A89" s="33" t="s">
        <v>509</v>
      </c>
      <c r="B89" s="2" t="s">
        <v>20</v>
      </c>
      <c r="C89" s="2"/>
      <c r="D89" s="2"/>
      <c r="E89" s="2"/>
      <c r="F89" s="39">
        <f>F90+F107+F148</f>
        <v>256650.68999999997</v>
      </c>
      <c r="G89" s="39">
        <f>G90+G107+G148</f>
        <v>6.084022174945858E-14</v>
      </c>
      <c r="H89" s="39">
        <f>H90+H107+H148</f>
        <v>0</v>
      </c>
      <c r="I89" s="39">
        <f>I90+I107+I148</f>
        <v>-832.7899999999996</v>
      </c>
      <c r="J89" s="39">
        <f>J90+J107+J148</f>
        <v>255817.89999999997</v>
      </c>
    </row>
    <row r="90" spans="1:10" s="35" customFormat="1" ht="12" customHeight="1">
      <c r="A90" s="27" t="s">
        <v>322</v>
      </c>
      <c r="B90" s="46" t="s">
        <v>316</v>
      </c>
      <c r="C90" s="46"/>
      <c r="D90" s="46"/>
      <c r="E90" s="46"/>
      <c r="F90" s="40">
        <f>SUM(F91:F106)</f>
        <v>103656.44</v>
      </c>
      <c r="G90" s="40">
        <f>SUM(G91:G106)</f>
        <v>0</v>
      </c>
      <c r="H90" s="40">
        <f>SUM(H91:H106)</f>
        <v>0</v>
      </c>
      <c r="I90" s="40">
        <f>SUM(I91:I106)</f>
        <v>1250.69</v>
      </c>
      <c r="J90" s="40">
        <f>SUM(J91:J106)</f>
        <v>104907.12999999999</v>
      </c>
    </row>
    <row r="91" spans="1:10" s="35" customFormat="1" ht="60.75" customHeight="1">
      <c r="A91" s="8" t="s">
        <v>46</v>
      </c>
      <c r="B91" s="45" t="s">
        <v>1058</v>
      </c>
      <c r="C91" s="46" t="s">
        <v>56</v>
      </c>
      <c r="D91" s="46" t="s">
        <v>15</v>
      </c>
      <c r="E91" s="46" t="s">
        <v>206</v>
      </c>
      <c r="F91" s="40">
        <f>ведомств!F940</f>
        <v>5438.196</v>
      </c>
      <c r="G91" s="40">
        <f>ведомств!G940</f>
        <v>0</v>
      </c>
      <c r="H91" s="40">
        <f>ведомств!H940</f>
        <v>0</v>
      </c>
      <c r="I91" s="40">
        <f>ведомств!I940</f>
        <v>0</v>
      </c>
      <c r="J91" s="40">
        <f>ведомств!J940</f>
        <v>5438.196</v>
      </c>
    </row>
    <row r="92" spans="1:10" s="35" customFormat="1" ht="110.25" customHeight="1">
      <c r="A92" s="30" t="s">
        <v>298</v>
      </c>
      <c r="B92" s="45" t="s">
        <v>426</v>
      </c>
      <c r="C92" s="45" t="s">
        <v>23</v>
      </c>
      <c r="D92" s="45" t="s">
        <v>15</v>
      </c>
      <c r="E92" s="45" t="s">
        <v>206</v>
      </c>
      <c r="F92" s="36">
        <f>ведомств!F768</f>
        <v>0</v>
      </c>
      <c r="G92" s="36">
        <f>ведомств!G768</f>
        <v>0</v>
      </c>
      <c r="H92" s="36">
        <f>ведомств!H768</f>
        <v>0</v>
      </c>
      <c r="I92" s="36">
        <f>ведомств!I768</f>
        <v>0</v>
      </c>
      <c r="J92" s="36">
        <f>ведомств!J768</f>
        <v>0</v>
      </c>
    </row>
    <row r="93" spans="1:10" s="35" customFormat="1" ht="69.75" customHeight="1">
      <c r="A93" s="30" t="s">
        <v>497</v>
      </c>
      <c r="B93" s="45" t="s">
        <v>451</v>
      </c>
      <c r="C93" s="45" t="s">
        <v>29</v>
      </c>
      <c r="D93" s="45" t="s">
        <v>15</v>
      </c>
      <c r="E93" s="45" t="s">
        <v>206</v>
      </c>
      <c r="F93" s="36">
        <f>ведомств!F770</f>
        <v>22207.04</v>
      </c>
      <c r="G93" s="36">
        <f>ведомств!G770</f>
        <v>0</v>
      </c>
      <c r="H93" s="36">
        <f>ведомств!H770</f>
        <v>0</v>
      </c>
      <c r="I93" s="36">
        <f>ведомств!I770</f>
        <v>0</v>
      </c>
      <c r="J93" s="36">
        <f>ведомств!J770</f>
        <v>22207.04</v>
      </c>
    </row>
    <row r="94" spans="1:10" s="35" customFormat="1" ht="57.75" customHeight="1">
      <c r="A94" s="31" t="s">
        <v>294</v>
      </c>
      <c r="B94" s="45" t="s">
        <v>452</v>
      </c>
      <c r="C94" s="45" t="s">
        <v>56</v>
      </c>
      <c r="D94" s="45" t="s">
        <v>15</v>
      </c>
      <c r="E94" s="45" t="s">
        <v>206</v>
      </c>
      <c r="F94" s="36">
        <f>ведомств!F938</f>
        <v>10889.903999999999</v>
      </c>
      <c r="G94" s="36">
        <f>ведомств!G938</f>
        <v>0</v>
      </c>
      <c r="H94" s="36">
        <f>ведомств!H938</f>
        <v>0</v>
      </c>
      <c r="I94" s="36">
        <f>ведомств!I938</f>
        <v>0</v>
      </c>
      <c r="J94" s="36">
        <f>ведомств!J938</f>
        <v>10889.903999999999</v>
      </c>
    </row>
    <row r="95" spans="1:10" s="35" customFormat="1" ht="94.5" customHeight="1">
      <c r="A95" s="31" t="s">
        <v>919</v>
      </c>
      <c r="B95" s="45" t="s">
        <v>453</v>
      </c>
      <c r="C95" s="45" t="s">
        <v>30</v>
      </c>
      <c r="D95" s="45" t="s">
        <v>15</v>
      </c>
      <c r="E95" s="45" t="s">
        <v>206</v>
      </c>
      <c r="F95" s="36">
        <f>ведомств!F772</f>
        <v>500</v>
      </c>
      <c r="G95" s="36">
        <f>ведомств!G772</f>
        <v>0</v>
      </c>
      <c r="H95" s="36">
        <f>ведомств!H772</f>
        <v>0</v>
      </c>
      <c r="I95" s="36">
        <f>ведомств!I772</f>
        <v>0</v>
      </c>
      <c r="J95" s="36">
        <f>ведомств!J772</f>
        <v>500</v>
      </c>
    </row>
    <row r="96" spans="1:10" s="35" customFormat="1" ht="82.5" customHeight="1">
      <c r="A96" s="31" t="s">
        <v>85</v>
      </c>
      <c r="B96" s="45" t="s">
        <v>453</v>
      </c>
      <c r="C96" s="45" t="s">
        <v>23</v>
      </c>
      <c r="D96" s="45" t="s">
        <v>15</v>
      </c>
      <c r="E96" s="45" t="s">
        <v>206</v>
      </c>
      <c r="F96" s="36">
        <f>ведомств!F773</f>
        <v>37363.4</v>
      </c>
      <c r="G96" s="36">
        <f>ведомств!G773</f>
        <v>0</v>
      </c>
      <c r="H96" s="36">
        <f>ведомств!H773</f>
        <v>0</v>
      </c>
      <c r="I96" s="36">
        <f>ведомств!I773</f>
        <v>1059</v>
      </c>
      <c r="J96" s="36">
        <f>ведомств!J773</f>
        <v>38422.4</v>
      </c>
    </row>
    <row r="97" spans="1:10" s="35" customFormat="1" ht="82.5" customHeight="1">
      <c r="A97" s="30" t="s">
        <v>920</v>
      </c>
      <c r="B97" s="45" t="s">
        <v>454</v>
      </c>
      <c r="C97" s="45" t="s">
        <v>30</v>
      </c>
      <c r="D97" s="45" t="s">
        <v>15</v>
      </c>
      <c r="E97" s="45" t="s">
        <v>206</v>
      </c>
      <c r="F97" s="36">
        <f>ведомств!F775</f>
        <v>120</v>
      </c>
      <c r="G97" s="36">
        <f>ведомств!G775</f>
        <v>0</v>
      </c>
      <c r="H97" s="36">
        <f>ведомств!H775</f>
        <v>0</v>
      </c>
      <c r="I97" s="36">
        <f>ведомств!I775</f>
        <v>0</v>
      </c>
      <c r="J97" s="36">
        <f>ведомств!J775</f>
        <v>120</v>
      </c>
    </row>
    <row r="98" spans="1:10" s="35" customFormat="1" ht="57.75" customHeight="1">
      <c r="A98" s="30" t="s">
        <v>297</v>
      </c>
      <c r="B98" s="45" t="s">
        <v>454</v>
      </c>
      <c r="C98" s="45" t="s">
        <v>23</v>
      </c>
      <c r="D98" s="45" t="s">
        <v>15</v>
      </c>
      <c r="E98" s="45" t="s">
        <v>206</v>
      </c>
      <c r="F98" s="36">
        <f>ведомств!F776</f>
        <v>7827.4</v>
      </c>
      <c r="G98" s="36">
        <f>ведомств!G776</f>
        <v>0</v>
      </c>
      <c r="H98" s="36">
        <f>ведомств!H776</f>
        <v>0</v>
      </c>
      <c r="I98" s="36">
        <f>ведомств!I776</f>
        <v>0</v>
      </c>
      <c r="J98" s="36">
        <f>ведомств!J776</f>
        <v>7827.4</v>
      </c>
    </row>
    <row r="99" spans="1:10" s="35" customFormat="1" ht="48" customHeight="1">
      <c r="A99" s="31" t="s">
        <v>921</v>
      </c>
      <c r="B99" s="45" t="s">
        <v>455</v>
      </c>
      <c r="C99" s="45" t="s">
        <v>30</v>
      </c>
      <c r="D99" s="45" t="s">
        <v>15</v>
      </c>
      <c r="E99" s="45" t="s">
        <v>206</v>
      </c>
      <c r="F99" s="36">
        <f>ведомств!F778</f>
        <v>230</v>
      </c>
      <c r="G99" s="36">
        <f>ведомств!G778</f>
        <v>0</v>
      </c>
      <c r="H99" s="36">
        <f>ведомств!H778</f>
        <v>0</v>
      </c>
      <c r="I99" s="36">
        <f>ведомств!I778</f>
        <v>0</v>
      </c>
      <c r="J99" s="36">
        <f>ведомств!J778</f>
        <v>230</v>
      </c>
    </row>
    <row r="100" spans="1:10" s="35" customFormat="1" ht="34.5" customHeight="1">
      <c r="A100" s="31" t="s">
        <v>295</v>
      </c>
      <c r="B100" s="45" t="s">
        <v>455</v>
      </c>
      <c r="C100" s="45" t="s">
        <v>23</v>
      </c>
      <c r="D100" s="45" t="s">
        <v>15</v>
      </c>
      <c r="E100" s="45" t="s">
        <v>206</v>
      </c>
      <c r="F100" s="36">
        <f>ведомств!F779</f>
        <v>15739</v>
      </c>
      <c r="G100" s="36">
        <f>ведомств!G779</f>
        <v>0</v>
      </c>
      <c r="H100" s="36">
        <f>ведомств!H779</f>
        <v>0</v>
      </c>
      <c r="I100" s="36">
        <f>ведомств!I779</f>
        <v>0</v>
      </c>
      <c r="J100" s="36">
        <f>ведомств!J779</f>
        <v>15739</v>
      </c>
    </row>
    <row r="101" spans="1:10" s="35" customFormat="1" ht="58.5" customHeight="1">
      <c r="A101" s="31" t="s">
        <v>922</v>
      </c>
      <c r="B101" s="45" t="s">
        <v>456</v>
      </c>
      <c r="C101" s="45" t="s">
        <v>30</v>
      </c>
      <c r="D101" s="45" t="s">
        <v>15</v>
      </c>
      <c r="E101" s="45" t="s">
        <v>206</v>
      </c>
      <c r="F101" s="36">
        <f>ведомств!F781</f>
        <v>20</v>
      </c>
      <c r="G101" s="36">
        <f>ведомств!G781</f>
        <v>0</v>
      </c>
      <c r="H101" s="36">
        <f>ведомств!H781</f>
        <v>0</v>
      </c>
      <c r="I101" s="36">
        <f>ведомств!I781</f>
        <v>0</v>
      </c>
      <c r="J101" s="36">
        <f>ведомств!J781</f>
        <v>20</v>
      </c>
    </row>
    <row r="102" spans="1:10" s="35" customFormat="1" ht="47.25" customHeight="1">
      <c r="A102" s="31" t="s">
        <v>296</v>
      </c>
      <c r="B102" s="45" t="s">
        <v>456</v>
      </c>
      <c r="C102" s="45" t="s">
        <v>23</v>
      </c>
      <c r="D102" s="45" t="s">
        <v>15</v>
      </c>
      <c r="E102" s="45" t="s">
        <v>206</v>
      </c>
      <c r="F102" s="36">
        <f>ведомств!F782</f>
        <v>1470.4</v>
      </c>
      <c r="G102" s="36">
        <f>ведомств!G782</f>
        <v>0</v>
      </c>
      <c r="H102" s="36">
        <f>ведомств!H782</f>
        <v>0</v>
      </c>
      <c r="I102" s="36">
        <f>ведомств!I782</f>
        <v>0</v>
      </c>
      <c r="J102" s="36">
        <f>ведомств!J782</f>
        <v>1470.4</v>
      </c>
    </row>
    <row r="103" spans="1:10" s="35" customFormat="1" ht="57.75" customHeight="1">
      <c r="A103" s="30" t="s">
        <v>86</v>
      </c>
      <c r="B103" s="45" t="s">
        <v>457</v>
      </c>
      <c r="C103" s="45" t="s">
        <v>26</v>
      </c>
      <c r="D103" s="45" t="s">
        <v>15</v>
      </c>
      <c r="E103" s="45" t="s">
        <v>208</v>
      </c>
      <c r="F103" s="36">
        <f>ведомств!F791</f>
        <v>1702.3539999999998</v>
      </c>
      <c r="G103" s="36">
        <f>ведомств!G791</f>
        <v>0</v>
      </c>
      <c r="H103" s="36">
        <f>ведомств!H791</f>
        <v>0</v>
      </c>
      <c r="I103" s="36">
        <f>ведомств!I791</f>
        <v>191.69</v>
      </c>
      <c r="J103" s="36">
        <f>ведомств!J791</f>
        <v>1894.0439999999999</v>
      </c>
    </row>
    <row r="104" spans="1:10" s="35" customFormat="1" ht="35.25" customHeight="1">
      <c r="A104" s="30" t="s">
        <v>594</v>
      </c>
      <c r="B104" s="45" t="s">
        <v>457</v>
      </c>
      <c r="C104" s="45" t="s">
        <v>30</v>
      </c>
      <c r="D104" s="45" t="s">
        <v>15</v>
      </c>
      <c r="E104" s="45" t="s">
        <v>208</v>
      </c>
      <c r="F104" s="36">
        <f>ведомств!F792</f>
        <v>143.004</v>
      </c>
      <c r="G104" s="36">
        <f>ведомств!G792</f>
        <v>0</v>
      </c>
      <c r="H104" s="36">
        <f>ведомств!H792</f>
        <v>0</v>
      </c>
      <c r="I104" s="36">
        <f>ведомств!I792</f>
        <v>0</v>
      </c>
      <c r="J104" s="36">
        <f>ведомств!J792</f>
        <v>143.004</v>
      </c>
    </row>
    <row r="105" spans="1:10" s="35" customFormat="1" ht="35.25" customHeight="1">
      <c r="A105" s="30" t="s">
        <v>1046</v>
      </c>
      <c r="B105" s="45" t="s">
        <v>457</v>
      </c>
      <c r="C105" s="45" t="s">
        <v>23</v>
      </c>
      <c r="D105" s="45" t="s">
        <v>15</v>
      </c>
      <c r="E105" s="45" t="s">
        <v>208</v>
      </c>
      <c r="F105" s="36">
        <f>ведомств!F793</f>
        <v>1.546</v>
      </c>
      <c r="G105" s="36">
        <f>ведомств!G793</f>
        <v>0</v>
      </c>
      <c r="H105" s="36">
        <f>ведомств!H793</f>
        <v>0</v>
      </c>
      <c r="I105" s="36">
        <f>ведомств!I793</f>
        <v>0</v>
      </c>
      <c r="J105" s="36">
        <f>ведомств!J793</f>
        <v>1.546</v>
      </c>
    </row>
    <row r="106" spans="1:10" s="35" customFormat="1" ht="35.25" customHeight="1">
      <c r="A106" s="30" t="s">
        <v>1047</v>
      </c>
      <c r="B106" s="45" t="s">
        <v>457</v>
      </c>
      <c r="C106" s="45" t="s">
        <v>21</v>
      </c>
      <c r="D106" s="45" t="s">
        <v>15</v>
      </c>
      <c r="E106" s="45" t="s">
        <v>208</v>
      </c>
      <c r="F106" s="36">
        <f>ведомств!F794</f>
        <v>4.196</v>
      </c>
      <c r="G106" s="36">
        <f>ведомств!G794</f>
        <v>0</v>
      </c>
      <c r="H106" s="36">
        <f>ведомств!H794</f>
        <v>0</v>
      </c>
      <c r="I106" s="36">
        <f>ведомств!I794</f>
        <v>0</v>
      </c>
      <c r="J106" s="36">
        <f>ведомств!J794</f>
        <v>4.196</v>
      </c>
    </row>
    <row r="107" spans="1:10" s="35" customFormat="1" ht="24" customHeight="1">
      <c r="A107" s="27" t="s">
        <v>323</v>
      </c>
      <c r="B107" s="46" t="s">
        <v>321</v>
      </c>
      <c r="C107" s="46"/>
      <c r="D107" s="46"/>
      <c r="E107" s="46"/>
      <c r="F107" s="40">
        <f>SUM(F108:F147)</f>
        <v>104552.29999999997</v>
      </c>
      <c r="G107" s="40">
        <f>SUM(G108:G147)</f>
        <v>6.084022174945858E-14</v>
      </c>
      <c r="H107" s="40">
        <f>SUM(H108:H147)</f>
        <v>0</v>
      </c>
      <c r="I107" s="40">
        <f>SUM(I108:I147)</f>
        <v>-2943.3399999999997</v>
      </c>
      <c r="J107" s="40">
        <f>SUM(J108:J147)</f>
        <v>101608.95999999999</v>
      </c>
    </row>
    <row r="108" spans="1:10" s="35" customFormat="1" ht="46.5" customHeight="1">
      <c r="A108" s="30" t="s">
        <v>229</v>
      </c>
      <c r="B108" s="45" t="s">
        <v>427</v>
      </c>
      <c r="C108" s="45" t="s">
        <v>23</v>
      </c>
      <c r="D108" s="45" t="s">
        <v>15</v>
      </c>
      <c r="E108" s="45" t="s">
        <v>205</v>
      </c>
      <c r="F108" s="36">
        <f>ведомств!F719</f>
        <v>13616.7</v>
      </c>
      <c r="G108" s="36">
        <f>ведомств!G719</f>
        <v>0</v>
      </c>
      <c r="H108" s="36">
        <f>ведомств!H719</f>
        <v>0</v>
      </c>
      <c r="I108" s="36">
        <f>ведомств!I719</f>
        <v>-2086.7</v>
      </c>
      <c r="J108" s="36">
        <f>ведомств!J719</f>
        <v>11530</v>
      </c>
    </row>
    <row r="109" spans="1:10" s="35" customFormat="1" ht="46.5" customHeight="1">
      <c r="A109" s="30" t="s">
        <v>906</v>
      </c>
      <c r="B109" s="45" t="s">
        <v>427</v>
      </c>
      <c r="C109" s="45" t="s">
        <v>30</v>
      </c>
      <c r="D109" s="45" t="s">
        <v>15</v>
      </c>
      <c r="E109" s="45" t="s">
        <v>205</v>
      </c>
      <c r="F109" s="36">
        <f>ведомств!F718</f>
        <v>250</v>
      </c>
      <c r="G109" s="36">
        <f>ведомств!G718</f>
        <v>0</v>
      </c>
      <c r="H109" s="36">
        <f>ведомств!H718</f>
        <v>0</v>
      </c>
      <c r="I109" s="36">
        <f>ведомств!I718</f>
        <v>0</v>
      </c>
      <c r="J109" s="36">
        <f>ведомств!J718</f>
        <v>250</v>
      </c>
    </row>
    <row r="110" spans="1:10" s="35" customFormat="1" ht="46.5" customHeight="1">
      <c r="A110" s="31" t="s">
        <v>907</v>
      </c>
      <c r="B110" s="45" t="s">
        <v>428</v>
      </c>
      <c r="C110" s="45" t="s">
        <v>30</v>
      </c>
      <c r="D110" s="45" t="s">
        <v>15</v>
      </c>
      <c r="E110" s="45" t="s">
        <v>205</v>
      </c>
      <c r="F110" s="36">
        <f>ведомств!F721</f>
        <v>15</v>
      </c>
      <c r="G110" s="36">
        <f>ведомств!G721</f>
        <v>0</v>
      </c>
      <c r="H110" s="36">
        <f>ведомств!H721</f>
        <v>0</v>
      </c>
      <c r="I110" s="36">
        <f>ведомств!I721</f>
        <v>0</v>
      </c>
      <c r="J110" s="36">
        <f>ведомств!J721</f>
        <v>15</v>
      </c>
    </row>
    <row r="111" spans="1:10" s="35" customFormat="1" ht="49.5" customHeight="1">
      <c r="A111" s="31" t="s">
        <v>230</v>
      </c>
      <c r="B111" s="45" t="s">
        <v>428</v>
      </c>
      <c r="C111" s="45" t="s">
        <v>23</v>
      </c>
      <c r="D111" s="45" t="s">
        <v>15</v>
      </c>
      <c r="E111" s="45" t="s">
        <v>205</v>
      </c>
      <c r="F111" s="36">
        <f>ведомств!F722</f>
        <v>767.8</v>
      </c>
      <c r="G111" s="36">
        <f>ведомств!G722</f>
        <v>0</v>
      </c>
      <c r="H111" s="36">
        <f>ведомств!H722</f>
        <v>0</v>
      </c>
      <c r="I111" s="36">
        <f>ведомств!I722</f>
        <v>-100</v>
      </c>
      <c r="J111" s="36">
        <f>ведомств!J722</f>
        <v>667.8</v>
      </c>
    </row>
    <row r="112" spans="1:10" s="35" customFormat="1" ht="49.5" customHeight="1">
      <c r="A112" s="31" t="s">
        <v>908</v>
      </c>
      <c r="B112" s="45" t="s">
        <v>429</v>
      </c>
      <c r="C112" s="45" t="s">
        <v>30</v>
      </c>
      <c r="D112" s="45" t="s">
        <v>15</v>
      </c>
      <c r="E112" s="45" t="s">
        <v>205</v>
      </c>
      <c r="F112" s="36">
        <f>ведомств!F724</f>
        <v>150</v>
      </c>
      <c r="G112" s="36">
        <f>ведомств!G724</f>
        <v>0</v>
      </c>
      <c r="H112" s="36">
        <f>ведомств!H724</f>
        <v>0</v>
      </c>
      <c r="I112" s="36">
        <f>ведомств!I724</f>
        <v>0</v>
      </c>
      <c r="J112" s="36">
        <f>ведомств!J724</f>
        <v>150</v>
      </c>
    </row>
    <row r="113" spans="1:10" s="35" customFormat="1" ht="37.5" customHeight="1">
      <c r="A113" s="31" t="s">
        <v>231</v>
      </c>
      <c r="B113" s="45" t="s">
        <v>429</v>
      </c>
      <c r="C113" s="45" t="s">
        <v>23</v>
      </c>
      <c r="D113" s="45" t="s">
        <v>15</v>
      </c>
      <c r="E113" s="45" t="s">
        <v>205</v>
      </c>
      <c r="F113" s="36">
        <f>ведомств!F725</f>
        <v>7727.2</v>
      </c>
      <c r="G113" s="36">
        <f>ведомств!G725</f>
        <v>0</v>
      </c>
      <c r="H113" s="36">
        <f>ведомств!H725</f>
        <v>0</v>
      </c>
      <c r="I113" s="36">
        <f>ведомств!I725</f>
        <v>0</v>
      </c>
      <c r="J113" s="36">
        <f>ведомств!J725</f>
        <v>7727.2</v>
      </c>
    </row>
    <row r="114" spans="1:10" s="35" customFormat="1" ht="71.25" customHeight="1">
      <c r="A114" s="30" t="s">
        <v>909</v>
      </c>
      <c r="B114" s="45" t="s">
        <v>431</v>
      </c>
      <c r="C114" s="45" t="s">
        <v>30</v>
      </c>
      <c r="D114" s="45" t="s">
        <v>15</v>
      </c>
      <c r="E114" s="45" t="s">
        <v>205</v>
      </c>
      <c r="F114" s="36">
        <f>ведомств!F727</f>
        <v>2</v>
      </c>
      <c r="G114" s="36">
        <f>ведомств!G727</f>
        <v>0</v>
      </c>
      <c r="H114" s="36">
        <f>ведомств!H727</f>
        <v>0</v>
      </c>
      <c r="I114" s="36">
        <f>ведомств!I727</f>
        <v>0</v>
      </c>
      <c r="J114" s="36">
        <f>ведомств!J727</f>
        <v>2</v>
      </c>
    </row>
    <row r="115" spans="1:10" s="35" customFormat="1" ht="57" customHeight="1">
      <c r="A115" s="30" t="s">
        <v>432</v>
      </c>
      <c r="B115" s="45" t="s">
        <v>431</v>
      </c>
      <c r="C115" s="45" t="s">
        <v>23</v>
      </c>
      <c r="D115" s="45" t="s">
        <v>15</v>
      </c>
      <c r="E115" s="45" t="s">
        <v>205</v>
      </c>
      <c r="F115" s="36">
        <f>ведомств!F728</f>
        <v>81.6</v>
      </c>
      <c r="G115" s="36">
        <f>ведомств!G728</f>
        <v>0</v>
      </c>
      <c r="H115" s="36">
        <f>ведомств!H728</f>
        <v>0</v>
      </c>
      <c r="I115" s="36">
        <f>ведомств!I728</f>
        <v>0</v>
      </c>
      <c r="J115" s="36">
        <f>ведомств!J728</f>
        <v>81.6</v>
      </c>
    </row>
    <row r="116" spans="1:10" s="35" customFormat="1" ht="57" customHeight="1">
      <c r="A116" s="30" t="s">
        <v>910</v>
      </c>
      <c r="B116" s="45" t="s">
        <v>434</v>
      </c>
      <c r="C116" s="45" t="s">
        <v>30</v>
      </c>
      <c r="D116" s="45" t="s">
        <v>15</v>
      </c>
      <c r="E116" s="45" t="s">
        <v>205</v>
      </c>
      <c r="F116" s="36">
        <f>ведомств!F730</f>
        <v>0.1</v>
      </c>
      <c r="G116" s="36">
        <f>ведомств!G730</f>
        <v>0</v>
      </c>
      <c r="H116" s="36">
        <f>ведомств!H730</f>
        <v>0</v>
      </c>
      <c r="I116" s="36">
        <f>ведомств!I730</f>
        <v>0</v>
      </c>
      <c r="J116" s="36">
        <f>ведомств!J730</f>
        <v>0.1</v>
      </c>
    </row>
    <row r="117" spans="1:10" s="35" customFormat="1" ht="57" customHeight="1">
      <c r="A117" s="30" t="s">
        <v>435</v>
      </c>
      <c r="B117" s="45" t="s">
        <v>434</v>
      </c>
      <c r="C117" s="45" t="s">
        <v>23</v>
      </c>
      <c r="D117" s="45" t="s">
        <v>15</v>
      </c>
      <c r="E117" s="45" t="s">
        <v>205</v>
      </c>
      <c r="F117" s="36">
        <f>ведомств!F731</f>
        <v>6.4</v>
      </c>
      <c r="G117" s="36">
        <f>ведомств!G731</f>
        <v>0</v>
      </c>
      <c r="H117" s="36">
        <f>ведомств!H731</f>
        <v>0</v>
      </c>
      <c r="I117" s="36">
        <f>ведомств!I731</f>
        <v>0</v>
      </c>
      <c r="J117" s="36">
        <f>ведомств!J731</f>
        <v>6.4</v>
      </c>
    </row>
    <row r="118" spans="1:10" s="35" customFormat="1" ht="67.5" customHeight="1">
      <c r="A118" s="30" t="s">
        <v>911</v>
      </c>
      <c r="B118" s="45" t="s">
        <v>436</v>
      </c>
      <c r="C118" s="45" t="s">
        <v>30</v>
      </c>
      <c r="D118" s="45" t="s">
        <v>15</v>
      </c>
      <c r="E118" s="45" t="s">
        <v>205</v>
      </c>
      <c r="F118" s="36">
        <f>ведомств!F733</f>
        <v>16</v>
      </c>
      <c r="G118" s="36">
        <f>ведомств!G733</f>
        <v>0</v>
      </c>
      <c r="H118" s="36">
        <f>ведомств!H733</f>
        <v>0</v>
      </c>
      <c r="I118" s="36">
        <f>ведомств!I733</f>
        <v>0</v>
      </c>
      <c r="J118" s="36">
        <f>ведомств!J733</f>
        <v>16</v>
      </c>
    </row>
    <row r="119" spans="1:10" s="35" customFormat="1" ht="66.75" customHeight="1">
      <c r="A119" s="30" t="s">
        <v>372</v>
      </c>
      <c r="B119" s="45" t="s">
        <v>436</v>
      </c>
      <c r="C119" s="45" t="s">
        <v>23</v>
      </c>
      <c r="D119" s="45" t="s">
        <v>15</v>
      </c>
      <c r="E119" s="45" t="s">
        <v>205</v>
      </c>
      <c r="F119" s="36">
        <f>ведомств!F734</f>
        <v>570.8</v>
      </c>
      <c r="G119" s="36">
        <f>ведомств!G734</f>
        <v>0</v>
      </c>
      <c r="H119" s="36">
        <f>ведомств!H734</f>
        <v>0</v>
      </c>
      <c r="I119" s="36">
        <f>ведомств!I734</f>
        <v>0</v>
      </c>
      <c r="J119" s="36">
        <f>ведомств!J734</f>
        <v>570.8</v>
      </c>
    </row>
    <row r="120" spans="1:10" s="35" customFormat="1" ht="66.75" customHeight="1">
      <c r="A120" s="31" t="s">
        <v>924</v>
      </c>
      <c r="B120" s="45" t="s">
        <v>437</v>
      </c>
      <c r="C120" s="45" t="s">
        <v>26</v>
      </c>
      <c r="D120" s="45" t="s">
        <v>15</v>
      </c>
      <c r="E120" s="45" t="s">
        <v>205</v>
      </c>
      <c r="F120" s="36">
        <f>ведомств!F796</f>
        <v>3041.937</v>
      </c>
      <c r="G120" s="36">
        <f>ведомств!G796</f>
        <v>0</v>
      </c>
      <c r="H120" s="36">
        <f>ведомств!H796</f>
        <v>0</v>
      </c>
      <c r="I120" s="36">
        <f>ведомств!I796</f>
        <v>345.36</v>
      </c>
      <c r="J120" s="36">
        <f>ведомств!J796</f>
        <v>3387.297</v>
      </c>
    </row>
    <row r="121" spans="1:10" s="35" customFormat="1" ht="42" customHeight="1">
      <c r="A121" s="31" t="s">
        <v>912</v>
      </c>
      <c r="B121" s="45" t="s">
        <v>437</v>
      </c>
      <c r="C121" s="45" t="s">
        <v>30</v>
      </c>
      <c r="D121" s="45" t="s">
        <v>15</v>
      </c>
      <c r="E121" s="45" t="s">
        <v>205</v>
      </c>
      <c r="F121" s="36">
        <f>ведомств!F736+ведомств!F797</f>
        <v>597.963</v>
      </c>
      <c r="G121" s="36">
        <f>ведомств!G736+ведомств!G797</f>
        <v>0</v>
      </c>
      <c r="H121" s="36">
        <f>ведомств!H736+ведомств!H797</f>
        <v>0</v>
      </c>
      <c r="I121" s="36">
        <f>ведомств!I736+ведомств!I797</f>
        <v>0</v>
      </c>
      <c r="J121" s="36">
        <f>ведомств!J736+ведомств!J797</f>
        <v>597.963</v>
      </c>
    </row>
    <row r="122" spans="1:10" s="35" customFormat="1" ht="34.5" customHeight="1">
      <c r="A122" s="31" t="s">
        <v>232</v>
      </c>
      <c r="B122" s="45" t="s">
        <v>437</v>
      </c>
      <c r="C122" s="45" t="s">
        <v>23</v>
      </c>
      <c r="D122" s="45" t="s">
        <v>15</v>
      </c>
      <c r="E122" s="45" t="s">
        <v>205</v>
      </c>
      <c r="F122" s="36">
        <f>ведомств!F737</f>
        <v>11545.800000000001</v>
      </c>
      <c r="G122" s="36">
        <f>ведомств!G737</f>
        <v>0</v>
      </c>
      <c r="H122" s="36">
        <f>ведомств!H737</f>
        <v>0</v>
      </c>
      <c r="I122" s="36">
        <f>ведомств!I737</f>
        <v>0</v>
      </c>
      <c r="J122" s="36">
        <f>ведомств!J737</f>
        <v>11545.800000000001</v>
      </c>
    </row>
    <row r="123" spans="1:10" s="35" customFormat="1" ht="59.25" customHeight="1">
      <c r="A123" s="8" t="s">
        <v>925</v>
      </c>
      <c r="B123" s="45" t="s">
        <v>714</v>
      </c>
      <c r="C123" s="45" t="s">
        <v>30</v>
      </c>
      <c r="D123" s="45" t="s">
        <v>15</v>
      </c>
      <c r="E123" s="45" t="s">
        <v>208</v>
      </c>
      <c r="F123" s="36">
        <f>ведомств!F799</f>
        <v>20.6</v>
      </c>
      <c r="G123" s="36">
        <f>ведомств!G799</f>
        <v>0</v>
      </c>
      <c r="H123" s="36">
        <f>ведомств!H799</f>
        <v>0</v>
      </c>
      <c r="I123" s="36">
        <f>ведомств!I799</f>
        <v>0</v>
      </c>
      <c r="J123" s="36">
        <f>ведомств!J799</f>
        <v>20.6</v>
      </c>
    </row>
    <row r="124" spans="1:10" s="35" customFormat="1" ht="46.5" customHeight="1">
      <c r="A124" s="8" t="s">
        <v>716</v>
      </c>
      <c r="B124" s="45" t="s">
        <v>714</v>
      </c>
      <c r="C124" s="45" t="s">
        <v>23</v>
      </c>
      <c r="D124" s="45" t="s">
        <v>15</v>
      </c>
      <c r="E124" s="45" t="s">
        <v>205</v>
      </c>
      <c r="F124" s="36">
        <f>ведомств!F739</f>
        <v>0</v>
      </c>
      <c r="G124" s="36">
        <f>ведомств!G739</f>
        <v>0</v>
      </c>
      <c r="H124" s="36">
        <f>ведомств!H739</f>
        <v>0</v>
      </c>
      <c r="I124" s="36">
        <f>ведомств!I739</f>
        <v>0</v>
      </c>
      <c r="J124" s="36">
        <f>ведомств!J739</f>
        <v>0</v>
      </c>
    </row>
    <row r="125" spans="1:10" s="35" customFormat="1" ht="66" customHeight="1">
      <c r="A125" s="133" t="s">
        <v>923</v>
      </c>
      <c r="B125" s="45" t="s">
        <v>759</v>
      </c>
      <c r="C125" s="45" t="s">
        <v>30</v>
      </c>
      <c r="D125" s="45" t="s">
        <v>15</v>
      </c>
      <c r="E125" s="45" t="s">
        <v>208</v>
      </c>
      <c r="F125" s="36">
        <f>ведомств!F801</f>
        <v>187.4</v>
      </c>
      <c r="G125" s="36">
        <f>ведомств!G801</f>
        <v>0</v>
      </c>
      <c r="H125" s="36">
        <f>ведомств!H801</f>
        <v>0</v>
      </c>
      <c r="I125" s="36">
        <f>ведомств!I801</f>
        <v>0</v>
      </c>
      <c r="J125" s="36">
        <f>ведомств!J801</f>
        <v>187.4</v>
      </c>
    </row>
    <row r="126" spans="1:10" s="35" customFormat="1" ht="46.5" customHeight="1">
      <c r="A126" s="133" t="s">
        <v>761</v>
      </c>
      <c r="B126" s="45" t="s">
        <v>759</v>
      </c>
      <c r="C126" s="45" t="s">
        <v>23</v>
      </c>
      <c r="D126" s="45" t="s">
        <v>15</v>
      </c>
      <c r="E126" s="45" t="s">
        <v>208</v>
      </c>
      <c r="F126" s="36">
        <f>ведомств!F802</f>
        <v>0</v>
      </c>
      <c r="G126" s="36">
        <f>ведомств!G802</f>
        <v>0</v>
      </c>
      <c r="H126" s="36">
        <f>ведомств!H802</f>
        <v>0</v>
      </c>
      <c r="I126" s="36">
        <f>ведомств!I802</f>
        <v>0</v>
      </c>
      <c r="J126" s="36">
        <f>ведомств!J802</f>
        <v>0</v>
      </c>
    </row>
    <row r="127" spans="1:10" s="35" customFormat="1" ht="44.25" customHeight="1">
      <c r="A127" s="31" t="s">
        <v>592</v>
      </c>
      <c r="B127" s="45" t="s">
        <v>438</v>
      </c>
      <c r="C127" s="45" t="s">
        <v>23</v>
      </c>
      <c r="D127" s="45" t="s">
        <v>15</v>
      </c>
      <c r="E127" s="45" t="s">
        <v>205</v>
      </c>
      <c r="F127" s="36">
        <f>ведомств!F741</f>
        <v>0</v>
      </c>
      <c r="G127" s="36">
        <f>ведомств!G741</f>
        <v>0</v>
      </c>
      <c r="H127" s="36">
        <f>ведомств!H741</f>
        <v>0</v>
      </c>
      <c r="I127" s="36">
        <f>ведомств!I741</f>
        <v>0</v>
      </c>
      <c r="J127" s="36">
        <f>ведомств!J741</f>
        <v>0</v>
      </c>
    </row>
    <row r="128" spans="1:10" s="35" customFormat="1" ht="50.25" customHeight="1">
      <c r="A128" s="30" t="s">
        <v>913</v>
      </c>
      <c r="B128" s="45" t="s">
        <v>439</v>
      </c>
      <c r="C128" s="45" t="s">
        <v>30</v>
      </c>
      <c r="D128" s="45" t="s">
        <v>15</v>
      </c>
      <c r="E128" s="45" t="s">
        <v>205</v>
      </c>
      <c r="F128" s="36">
        <f>ведомств!F743</f>
        <v>7.136</v>
      </c>
      <c r="G128" s="36">
        <f>ведомств!G743</f>
        <v>0</v>
      </c>
      <c r="H128" s="36">
        <f>ведомств!H743</f>
        <v>0</v>
      </c>
      <c r="I128" s="36">
        <f>ведомств!I743</f>
        <v>0</v>
      </c>
      <c r="J128" s="36">
        <f>ведомств!J743</f>
        <v>7.136</v>
      </c>
    </row>
    <row r="129" spans="1:10" s="35" customFormat="1" ht="44.25" customHeight="1">
      <c r="A129" s="30" t="s">
        <v>593</v>
      </c>
      <c r="B129" s="45" t="s">
        <v>439</v>
      </c>
      <c r="C129" s="45" t="s">
        <v>23</v>
      </c>
      <c r="D129" s="45" t="s">
        <v>15</v>
      </c>
      <c r="E129" s="45" t="s">
        <v>205</v>
      </c>
      <c r="F129" s="36">
        <f>ведомств!F744</f>
        <v>503.26399999999995</v>
      </c>
      <c r="G129" s="36">
        <f>ведомств!G744</f>
        <v>0</v>
      </c>
      <c r="H129" s="36">
        <f>ведомств!H744</f>
        <v>0</v>
      </c>
      <c r="I129" s="36">
        <f>ведомств!I744</f>
        <v>48</v>
      </c>
      <c r="J129" s="36">
        <f>ведомств!J744</f>
        <v>551.2639999999999</v>
      </c>
    </row>
    <row r="130" spans="1:10" s="35" customFormat="1" ht="44.25" customHeight="1">
      <c r="A130" s="30" t="s">
        <v>914</v>
      </c>
      <c r="B130" s="45" t="s">
        <v>440</v>
      </c>
      <c r="C130" s="45" t="s">
        <v>30</v>
      </c>
      <c r="D130" s="45" t="s">
        <v>15</v>
      </c>
      <c r="E130" s="45" t="s">
        <v>205</v>
      </c>
      <c r="F130" s="36">
        <f>ведомств!F746</f>
        <v>305</v>
      </c>
      <c r="G130" s="36">
        <f>ведомств!G746</f>
        <v>0</v>
      </c>
      <c r="H130" s="36">
        <f>ведомств!H746</f>
        <v>0</v>
      </c>
      <c r="I130" s="36">
        <f>ведомств!I746</f>
        <v>0</v>
      </c>
      <c r="J130" s="36">
        <f>ведомств!J746</f>
        <v>305</v>
      </c>
    </row>
    <row r="131" spans="1:10" s="35" customFormat="1" ht="34.5" customHeight="1">
      <c r="A131" s="30" t="s">
        <v>233</v>
      </c>
      <c r="B131" s="45" t="s">
        <v>440</v>
      </c>
      <c r="C131" s="45" t="s">
        <v>23</v>
      </c>
      <c r="D131" s="45" t="s">
        <v>15</v>
      </c>
      <c r="E131" s="45" t="s">
        <v>205</v>
      </c>
      <c r="F131" s="36">
        <f>ведомств!F747</f>
        <v>22742.4</v>
      </c>
      <c r="G131" s="36">
        <f>ведомств!G747</f>
        <v>0</v>
      </c>
      <c r="H131" s="36">
        <f>ведомств!H747</f>
        <v>0</v>
      </c>
      <c r="I131" s="36">
        <f>ведомств!I747</f>
        <v>-1150</v>
      </c>
      <c r="J131" s="36">
        <f>ведомств!J747</f>
        <v>21592.4</v>
      </c>
    </row>
    <row r="132" spans="1:10" s="35" customFormat="1" ht="79.5" customHeight="1">
      <c r="A132" s="30" t="s">
        <v>78</v>
      </c>
      <c r="B132" s="45" t="s">
        <v>441</v>
      </c>
      <c r="C132" s="45" t="s">
        <v>23</v>
      </c>
      <c r="D132" s="45" t="s">
        <v>15</v>
      </c>
      <c r="E132" s="45" t="s">
        <v>205</v>
      </c>
      <c r="F132" s="36">
        <f>ведомств!F749</f>
        <v>0</v>
      </c>
      <c r="G132" s="36">
        <f>ведомств!G749</f>
        <v>0</v>
      </c>
      <c r="H132" s="36">
        <f>ведомств!H749</f>
        <v>0</v>
      </c>
      <c r="I132" s="36">
        <f>ведомств!I749</f>
        <v>0</v>
      </c>
      <c r="J132" s="36">
        <f>ведомств!J749</f>
        <v>0</v>
      </c>
    </row>
    <row r="133" spans="1:10" s="35" customFormat="1" ht="48.75" customHeight="1">
      <c r="A133" s="31" t="s">
        <v>915</v>
      </c>
      <c r="B133" s="45" t="s">
        <v>442</v>
      </c>
      <c r="C133" s="45" t="s">
        <v>30</v>
      </c>
      <c r="D133" s="45" t="s">
        <v>15</v>
      </c>
      <c r="E133" s="45" t="s">
        <v>205</v>
      </c>
      <c r="F133" s="36">
        <f>ведомств!F751</f>
        <v>250</v>
      </c>
      <c r="G133" s="36">
        <f>ведомств!G751</f>
        <v>0</v>
      </c>
      <c r="H133" s="36">
        <f>ведомств!H751</f>
        <v>0</v>
      </c>
      <c r="I133" s="36">
        <f>ведомств!I751</f>
        <v>0</v>
      </c>
      <c r="J133" s="36">
        <f>ведомств!J751</f>
        <v>250</v>
      </c>
    </row>
    <row r="134" spans="1:10" s="35" customFormat="1" ht="48.75" customHeight="1">
      <c r="A134" s="31" t="s">
        <v>79</v>
      </c>
      <c r="B134" s="45" t="s">
        <v>442</v>
      </c>
      <c r="C134" s="45" t="s">
        <v>23</v>
      </c>
      <c r="D134" s="45" t="s">
        <v>15</v>
      </c>
      <c r="E134" s="45" t="s">
        <v>205</v>
      </c>
      <c r="F134" s="36">
        <f>ведомств!F752</f>
        <v>21091.616000000005</v>
      </c>
      <c r="G134" s="36">
        <f>ведомств!G752</f>
        <v>-1045.572</v>
      </c>
      <c r="H134" s="36">
        <f>ведомств!H752</f>
        <v>0</v>
      </c>
      <c r="I134" s="36">
        <f>ведомств!I752</f>
        <v>0</v>
      </c>
      <c r="J134" s="36">
        <f>ведомств!J752</f>
        <v>20046.044000000005</v>
      </c>
    </row>
    <row r="135" spans="1:10" s="35" customFormat="1" ht="74.25" customHeight="1">
      <c r="A135" s="31" t="s">
        <v>867</v>
      </c>
      <c r="B135" s="45" t="s">
        <v>442</v>
      </c>
      <c r="C135" s="45" t="s">
        <v>26</v>
      </c>
      <c r="D135" s="45" t="s">
        <v>209</v>
      </c>
      <c r="E135" s="45" t="s">
        <v>6</v>
      </c>
      <c r="F135" s="36">
        <f>ведомств!F305</f>
        <v>2523.147</v>
      </c>
      <c r="G135" s="36">
        <f>ведомств!G305</f>
        <v>215.789</v>
      </c>
      <c r="H135" s="36">
        <f>ведомств!H305</f>
        <v>0</v>
      </c>
      <c r="I135" s="36">
        <f>ведомств!I305</f>
        <v>0</v>
      </c>
      <c r="J135" s="36">
        <f>ведомств!J305</f>
        <v>2738.9359999999997</v>
      </c>
    </row>
    <row r="136" spans="1:10" s="35" customFormat="1" ht="74.25" customHeight="1">
      <c r="A136" s="31" t="s">
        <v>867</v>
      </c>
      <c r="B136" s="45" t="s">
        <v>442</v>
      </c>
      <c r="C136" s="45" t="s">
        <v>26</v>
      </c>
      <c r="D136" s="45" t="s">
        <v>209</v>
      </c>
      <c r="E136" s="45" t="s">
        <v>204</v>
      </c>
      <c r="F136" s="36">
        <f>ведомств!F372</f>
        <v>12208.188</v>
      </c>
      <c r="G136" s="36">
        <f>ведомств!G372</f>
        <v>586.362</v>
      </c>
      <c r="H136" s="36">
        <f>ведомств!H372</f>
        <v>0</v>
      </c>
      <c r="I136" s="36">
        <f>ведомств!I372</f>
        <v>0</v>
      </c>
      <c r="J136" s="36">
        <f>ведомств!J372</f>
        <v>12794.55</v>
      </c>
    </row>
    <row r="137" spans="1:10" s="35" customFormat="1" ht="72" customHeight="1">
      <c r="A137" s="31" t="s">
        <v>867</v>
      </c>
      <c r="B137" s="45" t="s">
        <v>442</v>
      </c>
      <c r="C137" s="45" t="s">
        <v>26</v>
      </c>
      <c r="D137" s="45" t="s">
        <v>209</v>
      </c>
      <c r="E137" s="45" t="s">
        <v>205</v>
      </c>
      <c r="F137" s="36">
        <f>ведомств!F19+ведомств!F435</f>
        <v>1243.124</v>
      </c>
      <c r="G137" s="36">
        <f>ведомств!G19+ведомств!G435</f>
        <v>79.725</v>
      </c>
      <c r="H137" s="36">
        <f>ведомств!H19+ведомств!H435</f>
        <v>0</v>
      </c>
      <c r="I137" s="36">
        <f>ведомств!I19+ведомств!I435</f>
        <v>0</v>
      </c>
      <c r="J137" s="36">
        <f>ведомств!J19+ведомств!J435</f>
        <v>1322.849</v>
      </c>
    </row>
    <row r="138" spans="1:10" s="35" customFormat="1" ht="48.75" customHeight="1">
      <c r="A138" s="31" t="s">
        <v>867</v>
      </c>
      <c r="B138" s="45" t="s">
        <v>442</v>
      </c>
      <c r="C138" s="45" t="s">
        <v>26</v>
      </c>
      <c r="D138" s="45" t="s">
        <v>210</v>
      </c>
      <c r="E138" s="45" t="s">
        <v>6</v>
      </c>
      <c r="F138" s="36">
        <f>ведомств!F45</f>
        <v>1267.2050000000002</v>
      </c>
      <c r="G138" s="36">
        <f>ведомств!G45</f>
        <v>160.548</v>
      </c>
      <c r="H138" s="36">
        <f>ведомств!H45</f>
        <v>0</v>
      </c>
      <c r="I138" s="36">
        <f>ведомств!I45</f>
        <v>0</v>
      </c>
      <c r="J138" s="36">
        <f>ведомств!J45</f>
        <v>1427.7530000000002</v>
      </c>
    </row>
    <row r="139" spans="1:10" s="35" customFormat="1" ht="70.5" customHeight="1">
      <c r="A139" s="31" t="s">
        <v>867</v>
      </c>
      <c r="B139" s="45" t="s">
        <v>442</v>
      </c>
      <c r="C139" s="45" t="s">
        <v>26</v>
      </c>
      <c r="D139" s="45" t="s">
        <v>15</v>
      </c>
      <c r="E139" s="45" t="s">
        <v>204</v>
      </c>
      <c r="F139" s="36">
        <f>ведомств!F712</f>
        <v>800</v>
      </c>
      <c r="G139" s="36">
        <f>ведомств!G712</f>
        <v>0</v>
      </c>
      <c r="H139" s="36">
        <f>ведомств!H712</f>
        <v>0</v>
      </c>
      <c r="I139" s="36">
        <f>ведомств!I712</f>
        <v>0</v>
      </c>
      <c r="J139" s="36">
        <f>ведомств!J712</f>
        <v>800</v>
      </c>
    </row>
    <row r="140" spans="1:10" s="35" customFormat="1" ht="72.75" customHeight="1">
      <c r="A140" s="31" t="s">
        <v>867</v>
      </c>
      <c r="B140" s="45" t="s">
        <v>442</v>
      </c>
      <c r="C140" s="45" t="s">
        <v>26</v>
      </c>
      <c r="D140" s="45" t="s">
        <v>15</v>
      </c>
      <c r="E140" s="45" t="s">
        <v>206</v>
      </c>
      <c r="F140" s="36">
        <f>ведомств!F784</f>
        <v>800</v>
      </c>
      <c r="G140" s="36">
        <f>ведомств!G784</f>
        <v>0</v>
      </c>
      <c r="H140" s="36">
        <f>ведомств!H784</f>
        <v>0</v>
      </c>
      <c r="I140" s="36">
        <f>ведомств!I784</f>
        <v>0</v>
      </c>
      <c r="J140" s="36">
        <f>ведомств!J784</f>
        <v>800</v>
      </c>
    </row>
    <row r="141" spans="1:10" s="35" customFormat="1" ht="48.75" customHeight="1">
      <c r="A141" s="31" t="s">
        <v>867</v>
      </c>
      <c r="B141" s="45" t="s">
        <v>442</v>
      </c>
      <c r="C141" s="45" t="s">
        <v>26</v>
      </c>
      <c r="D141" s="45" t="s">
        <v>16</v>
      </c>
      <c r="E141" s="45" t="s">
        <v>6</v>
      </c>
      <c r="F141" s="36">
        <f>ведомств!F114</f>
        <v>25.184</v>
      </c>
      <c r="G141" s="36">
        <f>ведомств!G114</f>
        <v>3.148</v>
      </c>
      <c r="H141" s="36">
        <f>ведомств!H114</f>
        <v>0</v>
      </c>
      <c r="I141" s="36">
        <f>ведомств!I114</f>
        <v>0</v>
      </c>
      <c r="J141" s="36">
        <f>ведомств!J114</f>
        <v>28.332</v>
      </c>
    </row>
    <row r="142" spans="1:10" s="35" customFormat="1" ht="48.75" customHeight="1">
      <c r="A142" s="31" t="s">
        <v>867</v>
      </c>
      <c r="B142" s="45" t="s">
        <v>442</v>
      </c>
      <c r="C142" s="45" t="s">
        <v>26</v>
      </c>
      <c r="D142" s="45" t="s">
        <v>16</v>
      </c>
      <c r="E142" s="45" t="s">
        <v>204</v>
      </c>
      <c r="F142" s="36">
        <f>ведомств!F136</f>
        <v>22.036</v>
      </c>
      <c r="G142" s="36">
        <f>ведомств!G136</f>
        <v>0</v>
      </c>
      <c r="H142" s="36">
        <f>ведомств!H136</f>
        <v>0</v>
      </c>
      <c r="I142" s="36">
        <f>ведомств!I136</f>
        <v>0</v>
      </c>
      <c r="J142" s="36">
        <f>ведомств!J136</f>
        <v>22.036</v>
      </c>
    </row>
    <row r="143" spans="1:10" s="35" customFormat="1" ht="71.25" customHeight="1">
      <c r="A143" s="30" t="s">
        <v>916</v>
      </c>
      <c r="B143" s="45" t="s">
        <v>443</v>
      </c>
      <c r="C143" s="45" t="s">
        <v>30</v>
      </c>
      <c r="D143" s="45" t="s">
        <v>15</v>
      </c>
      <c r="E143" s="45" t="s">
        <v>205</v>
      </c>
      <c r="F143" s="36">
        <f>ведомств!F754</f>
        <v>10</v>
      </c>
      <c r="G143" s="36">
        <f>ведомств!G754</f>
        <v>0</v>
      </c>
      <c r="H143" s="36">
        <f>ведомств!H754</f>
        <v>0</v>
      </c>
      <c r="I143" s="36">
        <f>ведомств!I754</f>
        <v>0</v>
      </c>
      <c r="J143" s="36">
        <f>ведомств!J754</f>
        <v>10</v>
      </c>
    </row>
    <row r="144" spans="1:10" s="35" customFormat="1" ht="60" customHeight="1">
      <c r="A144" s="30" t="s">
        <v>80</v>
      </c>
      <c r="B144" s="45" t="s">
        <v>443</v>
      </c>
      <c r="C144" s="45" t="s">
        <v>23</v>
      </c>
      <c r="D144" s="45" t="s">
        <v>15</v>
      </c>
      <c r="E144" s="45" t="s">
        <v>205</v>
      </c>
      <c r="F144" s="36">
        <f>ведомств!F755</f>
        <v>381.1</v>
      </c>
      <c r="G144" s="36">
        <f>ведомств!G755</f>
        <v>0</v>
      </c>
      <c r="H144" s="36">
        <f>ведомств!H755</f>
        <v>0</v>
      </c>
      <c r="I144" s="36">
        <f>ведомств!I755</f>
        <v>0</v>
      </c>
      <c r="J144" s="36">
        <f>ведомств!J755</f>
        <v>381.1</v>
      </c>
    </row>
    <row r="145" spans="1:10" s="35" customFormat="1" ht="37.5" customHeight="1">
      <c r="A145" s="86" t="s">
        <v>446</v>
      </c>
      <c r="B145" s="45" t="s">
        <v>444</v>
      </c>
      <c r="C145" s="45" t="s">
        <v>23</v>
      </c>
      <c r="D145" s="45" t="s">
        <v>15</v>
      </c>
      <c r="E145" s="45" t="s">
        <v>205</v>
      </c>
      <c r="F145" s="36">
        <f>ведомств!F757</f>
        <v>0.2</v>
      </c>
      <c r="G145" s="36">
        <f>ведомств!G757</f>
        <v>0</v>
      </c>
      <c r="H145" s="36">
        <f>ведомств!H757</f>
        <v>0</v>
      </c>
      <c r="I145" s="36">
        <f>ведомств!I757</f>
        <v>0</v>
      </c>
      <c r="J145" s="36">
        <f>ведомств!J757</f>
        <v>0.2</v>
      </c>
    </row>
    <row r="146" spans="1:10" s="35" customFormat="1" ht="90" customHeight="1">
      <c r="A146" s="31" t="s">
        <v>917</v>
      </c>
      <c r="B146" s="45" t="s">
        <v>447</v>
      </c>
      <c r="C146" s="45" t="s">
        <v>30</v>
      </c>
      <c r="D146" s="45" t="s">
        <v>15</v>
      </c>
      <c r="E146" s="45" t="s">
        <v>205</v>
      </c>
      <c r="F146" s="36">
        <f>ведомств!F759</f>
        <v>33</v>
      </c>
      <c r="G146" s="36">
        <f>ведомств!G759</f>
        <v>0</v>
      </c>
      <c r="H146" s="36">
        <f>ведомств!H759</f>
        <v>0</v>
      </c>
      <c r="I146" s="36">
        <f>ведомств!I759</f>
        <v>0</v>
      </c>
      <c r="J146" s="36">
        <f>ведомств!J759</f>
        <v>33</v>
      </c>
    </row>
    <row r="147" spans="1:10" s="35" customFormat="1" ht="79.5" customHeight="1">
      <c r="A147" s="31" t="s">
        <v>449</v>
      </c>
      <c r="B147" s="45" t="s">
        <v>447</v>
      </c>
      <c r="C147" s="45" t="s">
        <v>23</v>
      </c>
      <c r="D147" s="45" t="s">
        <v>15</v>
      </c>
      <c r="E147" s="45" t="s">
        <v>205</v>
      </c>
      <c r="F147" s="36">
        <f>ведомств!F760</f>
        <v>1742.4</v>
      </c>
      <c r="G147" s="36">
        <f>ведомств!G760</f>
        <v>0</v>
      </c>
      <c r="H147" s="36">
        <f>ведомств!H760</f>
        <v>0</v>
      </c>
      <c r="I147" s="36">
        <f>ведомств!I760</f>
        <v>0</v>
      </c>
      <c r="J147" s="36">
        <f>ведомств!J760</f>
        <v>1742.4</v>
      </c>
    </row>
    <row r="148" spans="1:10" s="87" customFormat="1" ht="36" customHeight="1">
      <c r="A148" s="34" t="s">
        <v>325</v>
      </c>
      <c r="B148" s="46" t="s">
        <v>324</v>
      </c>
      <c r="C148" s="46"/>
      <c r="D148" s="46"/>
      <c r="E148" s="46"/>
      <c r="F148" s="40">
        <f>SUM(F149:F153)</f>
        <v>48441.94999999999</v>
      </c>
      <c r="G148" s="40">
        <f>SUM(G149:G153)</f>
        <v>0</v>
      </c>
      <c r="H148" s="40">
        <f>SUM(H149:H153)</f>
        <v>0</v>
      </c>
      <c r="I148" s="40">
        <f>SUM(I149:I153)</f>
        <v>859.86</v>
      </c>
      <c r="J148" s="40">
        <f>SUM(J149:J153)</f>
        <v>49301.80999999998</v>
      </c>
    </row>
    <row r="149" spans="1:10" s="87" customFormat="1" ht="42.75" customHeight="1">
      <c r="A149" s="30" t="s">
        <v>425</v>
      </c>
      <c r="B149" s="45" t="s">
        <v>424</v>
      </c>
      <c r="C149" s="45" t="s">
        <v>29</v>
      </c>
      <c r="D149" s="45" t="s">
        <v>15</v>
      </c>
      <c r="E149" s="45" t="s">
        <v>204</v>
      </c>
      <c r="F149" s="36">
        <f>ведомств!F714</f>
        <v>39648.049999999996</v>
      </c>
      <c r="G149" s="36">
        <f>ведомств!G714</f>
        <v>0</v>
      </c>
      <c r="H149" s="36">
        <f>ведомств!H714</f>
        <v>0</v>
      </c>
      <c r="I149" s="36">
        <f>ведомств!I714</f>
        <v>0</v>
      </c>
      <c r="J149" s="36">
        <f>ведомств!J714</f>
        <v>39648.049999999996</v>
      </c>
    </row>
    <row r="150" spans="1:10" s="87" customFormat="1" ht="69" customHeight="1">
      <c r="A150" s="30" t="s">
        <v>87</v>
      </c>
      <c r="B150" s="45" t="s">
        <v>458</v>
      </c>
      <c r="C150" s="45" t="s">
        <v>26</v>
      </c>
      <c r="D150" s="45" t="s">
        <v>15</v>
      </c>
      <c r="E150" s="45" t="s">
        <v>208</v>
      </c>
      <c r="F150" s="36">
        <f>ведомств!F804</f>
        <v>7324.411999999999</v>
      </c>
      <c r="G150" s="36">
        <f>ведомств!G804</f>
        <v>-79.9</v>
      </c>
      <c r="H150" s="36">
        <f>ведомств!H804</f>
        <v>0</v>
      </c>
      <c r="I150" s="36">
        <f>ведомств!I804</f>
        <v>859.86</v>
      </c>
      <c r="J150" s="36">
        <f>ведомств!J804</f>
        <v>8104.371999999999</v>
      </c>
    </row>
    <row r="151" spans="1:10" s="87" customFormat="1" ht="35.25" customHeight="1">
      <c r="A151" s="30" t="s">
        <v>595</v>
      </c>
      <c r="B151" s="45" t="s">
        <v>458</v>
      </c>
      <c r="C151" s="45" t="s">
        <v>30</v>
      </c>
      <c r="D151" s="45" t="s">
        <v>15</v>
      </c>
      <c r="E151" s="45" t="s">
        <v>208</v>
      </c>
      <c r="F151" s="36">
        <f>ведомств!F805</f>
        <v>1383.423</v>
      </c>
      <c r="G151" s="36">
        <f>ведомств!G805</f>
        <v>79.9</v>
      </c>
      <c r="H151" s="36">
        <f>ведомств!H805</f>
        <v>0</v>
      </c>
      <c r="I151" s="36">
        <f>ведомств!I805</f>
        <v>0</v>
      </c>
      <c r="J151" s="36">
        <f>ведомств!J805</f>
        <v>1463.323</v>
      </c>
    </row>
    <row r="152" spans="1:10" s="87" customFormat="1" ht="35.25" customHeight="1">
      <c r="A152" s="30" t="s">
        <v>1048</v>
      </c>
      <c r="B152" s="45" t="s">
        <v>458</v>
      </c>
      <c r="C152" s="45" t="s">
        <v>23</v>
      </c>
      <c r="D152" s="45" t="s">
        <v>15</v>
      </c>
      <c r="E152" s="45" t="s">
        <v>208</v>
      </c>
      <c r="F152" s="36">
        <f>ведомств!F806</f>
        <v>84.643</v>
      </c>
      <c r="G152" s="36">
        <f>ведомств!G806</f>
        <v>0</v>
      </c>
      <c r="H152" s="36">
        <f>ведомств!H806</f>
        <v>0</v>
      </c>
      <c r="I152" s="36">
        <f>ведомств!I806</f>
        <v>0</v>
      </c>
      <c r="J152" s="36">
        <f>ведомств!J806</f>
        <v>84.643</v>
      </c>
    </row>
    <row r="153" spans="1:10" s="87" customFormat="1" ht="35.25" customHeight="1">
      <c r="A153" s="30" t="s">
        <v>596</v>
      </c>
      <c r="B153" s="45" t="s">
        <v>458</v>
      </c>
      <c r="C153" s="45" t="s">
        <v>21</v>
      </c>
      <c r="D153" s="45" t="s">
        <v>15</v>
      </c>
      <c r="E153" s="45" t="s">
        <v>208</v>
      </c>
      <c r="F153" s="36">
        <f>ведомств!F807</f>
        <v>1.4220000000000006</v>
      </c>
      <c r="G153" s="36">
        <f>ведомств!G807</f>
        <v>0</v>
      </c>
      <c r="H153" s="36">
        <f>ведомств!H807</f>
        <v>0</v>
      </c>
      <c r="I153" s="36">
        <f>ведомств!I807</f>
        <v>0</v>
      </c>
      <c r="J153" s="36">
        <f>ведомств!J807</f>
        <v>1.4220000000000006</v>
      </c>
    </row>
    <row r="154" spans="1:10" s="87" customFormat="1" ht="35.25" customHeight="1">
      <c r="A154" s="140" t="s">
        <v>800</v>
      </c>
      <c r="B154" s="2" t="s">
        <v>801</v>
      </c>
      <c r="C154" s="45"/>
      <c r="D154" s="45"/>
      <c r="E154" s="45"/>
      <c r="F154" s="39">
        <f>F155</f>
        <v>93.6</v>
      </c>
      <c r="G154" s="39">
        <f>G155</f>
        <v>0</v>
      </c>
      <c r="H154" s="39">
        <f>H155</f>
        <v>0</v>
      </c>
      <c r="I154" s="39">
        <f>I155</f>
        <v>0</v>
      </c>
      <c r="J154" s="39">
        <f>J155</f>
        <v>93.6</v>
      </c>
    </row>
    <row r="155" spans="1:10" s="87" customFormat="1" ht="35.25" customHeight="1">
      <c r="A155" s="130" t="s">
        <v>803</v>
      </c>
      <c r="B155" s="45" t="s">
        <v>799</v>
      </c>
      <c r="C155" s="45" t="s">
        <v>29</v>
      </c>
      <c r="D155" s="45" t="s">
        <v>209</v>
      </c>
      <c r="E155" s="45" t="s">
        <v>209</v>
      </c>
      <c r="F155" s="36">
        <f>ведомств!F449</f>
        <v>93.6</v>
      </c>
      <c r="G155" s="36">
        <f>ведомств!G449</f>
        <v>0</v>
      </c>
      <c r="H155" s="36">
        <f>ведомств!H449</f>
        <v>0</v>
      </c>
      <c r="I155" s="36">
        <f>ведомств!I449</f>
        <v>0</v>
      </c>
      <c r="J155" s="36">
        <f>ведомств!J449</f>
        <v>93.6</v>
      </c>
    </row>
    <row r="156" spans="1:10" s="88" customFormat="1" ht="36" customHeight="1">
      <c r="A156" s="32" t="s">
        <v>827</v>
      </c>
      <c r="B156" s="2" t="s">
        <v>326</v>
      </c>
      <c r="C156" s="2"/>
      <c r="D156" s="2"/>
      <c r="E156" s="2"/>
      <c r="F156" s="39">
        <f>SUM(F157:F157)</f>
        <v>0</v>
      </c>
      <c r="G156" s="39">
        <f>SUM(G157:G157)</f>
        <v>0</v>
      </c>
      <c r="H156" s="39">
        <f>SUM(H157:H157)</f>
        <v>0</v>
      </c>
      <c r="I156" s="39">
        <f>SUM(I157:I157)</f>
        <v>0</v>
      </c>
      <c r="J156" s="39">
        <f>SUM(J157:J157)</f>
        <v>0</v>
      </c>
    </row>
    <row r="157" spans="1:10" s="88" customFormat="1" ht="47.25" customHeight="1">
      <c r="A157" s="30" t="s">
        <v>412</v>
      </c>
      <c r="B157" s="84" t="s">
        <v>411</v>
      </c>
      <c r="C157" s="45" t="s">
        <v>30</v>
      </c>
      <c r="D157" s="59" t="s">
        <v>206</v>
      </c>
      <c r="E157" s="59" t="s">
        <v>207</v>
      </c>
      <c r="F157" s="60">
        <f>ведомств!F613</f>
        <v>0</v>
      </c>
      <c r="G157" s="60">
        <f>ведомств!G613</f>
        <v>0</v>
      </c>
      <c r="H157" s="60">
        <f>ведомств!H613</f>
        <v>0</v>
      </c>
      <c r="I157" s="60">
        <f>ведомств!I613</f>
        <v>0</v>
      </c>
      <c r="J157" s="60">
        <f>ведомств!J613</f>
        <v>0</v>
      </c>
    </row>
    <row r="158" spans="1:10" s="88" customFormat="1" ht="33.75" customHeight="1">
      <c r="A158" s="139" t="s">
        <v>769</v>
      </c>
      <c r="B158" s="138" t="s">
        <v>772</v>
      </c>
      <c r="C158" s="45"/>
      <c r="D158" s="59"/>
      <c r="E158" s="59"/>
      <c r="F158" s="90">
        <f>F159</f>
        <v>1839.6999999999998</v>
      </c>
      <c r="G158" s="90">
        <f>G159</f>
        <v>0</v>
      </c>
      <c r="H158" s="90">
        <f>H159</f>
        <v>0</v>
      </c>
      <c r="I158" s="90">
        <f>I159</f>
        <v>0</v>
      </c>
      <c r="J158" s="90">
        <f>J159</f>
        <v>1839.6999999999998</v>
      </c>
    </row>
    <row r="159" spans="1:10" s="88" customFormat="1" ht="39.75" customHeight="1">
      <c r="A159" s="130" t="s">
        <v>768</v>
      </c>
      <c r="B159" s="137" t="s">
        <v>767</v>
      </c>
      <c r="C159" s="45" t="s">
        <v>30</v>
      </c>
      <c r="D159" s="59" t="s">
        <v>208</v>
      </c>
      <c r="E159" s="59" t="s">
        <v>207</v>
      </c>
      <c r="F159" s="60">
        <f>ведомств!F922</f>
        <v>1839.6999999999998</v>
      </c>
      <c r="G159" s="60">
        <f>ведомств!G922</f>
        <v>0</v>
      </c>
      <c r="H159" s="60">
        <f>ведомств!H922</f>
        <v>0</v>
      </c>
      <c r="I159" s="60">
        <f>ведомств!I922</f>
        <v>0</v>
      </c>
      <c r="J159" s="60">
        <f>ведомств!J922</f>
        <v>1839.6999999999998</v>
      </c>
    </row>
    <row r="160" spans="1:10" s="88" customFormat="1" ht="36" customHeight="1">
      <c r="A160" s="32" t="s">
        <v>392</v>
      </c>
      <c r="B160" s="2" t="s">
        <v>393</v>
      </c>
      <c r="C160" s="2"/>
      <c r="D160" s="2"/>
      <c r="E160" s="2"/>
      <c r="F160" s="39">
        <f>F161</f>
        <v>10689.79</v>
      </c>
      <c r="G160" s="39">
        <f aca="true" t="shared" si="1" ref="G160:J161">G161</f>
        <v>0</v>
      </c>
      <c r="H160" s="39">
        <f t="shared" si="1"/>
        <v>0</v>
      </c>
      <c r="I160" s="39">
        <f t="shared" si="1"/>
        <v>0</v>
      </c>
      <c r="J160" s="39">
        <f t="shared" si="1"/>
        <v>10689.79</v>
      </c>
    </row>
    <row r="161" spans="1:10" s="88" customFormat="1" ht="36.75" customHeight="1">
      <c r="A161" s="30" t="s">
        <v>311</v>
      </c>
      <c r="B161" s="45" t="s">
        <v>394</v>
      </c>
      <c r="C161" s="2"/>
      <c r="D161" s="2"/>
      <c r="E161" s="2"/>
      <c r="F161" s="36">
        <f>F162</f>
        <v>10689.79</v>
      </c>
      <c r="G161" s="36">
        <f t="shared" si="1"/>
        <v>0</v>
      </c>
      <c r="H161" s="36">
        <f t="shared" si="1"/>
        <v>0</v>
      </c>
      <c r="I161" s="36">
        <f t="shared" si="1"/>
        <v>0</v>
      </c>
      <c r="J161" s="36">
        <f t="shared" si="1"/>
        <v>10689.79</v>
      </c>
    </row>
    <row r="162" spans="1:10" s="85" customFormat="1" ht="34.5" customHeight="1">
      <c r="A162" s="30" t="s">
        <v>415</v>
      </c>
      <c r="B162" s="45" t="s">
        <v>414</v>
      </c>
      <c r="C162" s="45" t="s">
        <v>30</v>
      </c>
      <c r="D162" s="45" t="s">
        <v>207</v>
      </c>
      <c r="E162" s="45" t="s">
        <v>205</v>
      </c>
      <c r="F162" s="36">
        <f>ведомств!F220</f>
        <v>10689.79</v>
      </c>
      <c r="G162" s="36">
        <f>ведомств!G220</f>
        <v>0</v>
      </c>
      <c r="H162" s="36">
        <f>ведомств!H220</f>
        <v>0</v>
      </c>
      <c r="I162" s="36">
        <f>ведомств!I220</f>
        <v>0</v>
      </c>
      <c r="J162" s="36">
        <f>ведомств!J220</f>
        <v>10689.79</v>
      </c>
    </row>
    <row r="163" spans="1:10" s="85" customFormat="1" ht="34.5" customHeight="1">
      <c r="A163" s="32" t="s">
        <v>549</v>
      </c>
      <c r="B163" s="2" t="s">
        <v>550</v>
      </c>
      <c r="C163" s="2"/>
      <c r="D163" s="2"/>
      <c r="E163" s="2"/>
      <c r="F163" s="39">
        <f>F164+F165</f>
        <v>2299</v>
      </c>
      <c r="G163" s="39">
        <f>G164+G165</f>
        <v>0</v>
      </c>
      <c r="H163" s="39">
        <f>H164+H165</f>
        <v>0</v>
      </c>
      <c r="I163" s="39">
        <f>I164+I165</f>
        <v>0</v>
      </c>
      <c r="J163" s="39">
        <f>J164+J165</f>
        <v>2299</v>
      </c>
    </row>
    <row r="164" spans="1:10" s="85" customFormat="1" ht="34.5" customHeight="1">
      <c r="A164" s="30" t="s">
        <v>837</v>
      </c>
      <c r="B164" s="45" t="s">
        <v>548</v>
      </c>
      <c r="C164" s="45" t="s">
        <v>284</v>
      </c>
      <c r="D164" s="45" t="s">
        <v>204</v>
      </c>
      <c r="E164" s="45" t="s">
        <v>205</v>
      </c>
      <c r="F164" s="36">
        <f>ведомств!F664</f>
        <v>1959.8</v>
      </c>
      <c r="G164" s="36">
        <f>ведомств!G664</f>
        <v>0</v>
      </c>
      <c r="H164" s="36">
        <f>ведомств!H664</f>
        <v>0</v>
      </c>
      <c r="I164" s="36">
        <f>ведомств!I664</f>
        <v>0</v>
      </c>
      <c r="J164" s="36">
        <f>ведомств!J664</f>
        <v>1959.8</v>
      </c>
    </row>
    <row r="165" spans="1:10" s="85" customFormat="1" ht="150" customHeight="1">
      <c r="A165" s="145" t="s">
        <v>1036</v>
      </c>
      <c r="B165" s="190" t="s">
        <v>1029</v>
      </c>
      <c r="C165" s="45" t="s">
        <v>1030</v>
      </c>
      <c r="D165" s="45" t="s">
        <v>205</v>
      </c>
      <c r="E165" s="45" t="s">
        <v>15</v>
      </c>
      <c r="F165" s="36">
        <f>ведомств!F601</f>
        <v>339.2</v>
      </c>
      <c r="G165" s="36">
        <f>ведомств!G601</f>
        <v>0</v>
      </c>
      <c r="H165" s="36">
        <f>ведомств!H601</f>
        <v>0</v>
      </c>
      <c r="I165" s="36">
        <f>ведомств!I601</f>
        <v>0</v>
      </c>
      <c r="J165" s="36">
        <f>ведомств!J601</f>
        <v>339.2</v>
      </c>
    </row>
    <row r="166" spans="1:10" s="85" customFormat="1" ht="34.5" customHeight="1">
      <c r="A166" s="32" t="s">
        <v>960</v>
      </c>
      <c r="B166" s="2" t="s">
        <v>962</v>
      </c>
      <c r="C166" s="2"/>
      <c r="D166" s="2"/>
      <c r="E166" s="2"/>
      <c r="F166" s="39">
        <f>F167</f>
        <v>813.8</v>
      </c>
      <c r="G166" s="39">
        <f>G167</f>
        <v>0</v>
      </c>
      <c r="H166" s="39">
        <f>H167</f>
        <v>0</v>
      </c>
      <c r="I166" s="39">
        <f>I167</f>
        <v>0</v>
      </c>
      <c r="J166" s="39">
        <f>J167</f>
        <v>813.8</v>
      </c>
    </row>
    <row r="167" spans="1:10" s="85" customFormat="1" ht="99" customHeight="1">
      <c r="A167" s="10" t="s">
        <v>963</v>
      </c>
      <c r="B167" s="45" t="s">
        <v>957</v>
      </c>
      <c r="C167" s="45" t="s">
        <v>30</v>
      </c>
      <c r="D167" s="45" t="s">
        <v>15</v>
      </c>
      <c r="E167" s="45" t="s">
        <v>208</v>
      </c>
      <c r="F167" s="36">
        <f>ведомств!F811</f>
        <v>813.8</v>
      </c>
      <c r="G167" s="36">
        <f>ведомств!G811</f>
        <v>0</v>
      </c>
      <c r="H167" s="36">
        <f>ведомств!H811</f>
        <v>0</v>
      </c>
      <c r="I167" s="36">
        <f>ведомств!I811</f>
        <v>0</v>
      </c>
      <c r="J167" s="36">
        <f>ведомств!J811</f>
        <v>813.8</v>
      </c>
    </row>
    <row r="168" spans="1:10" s="85" customFormat="1" ht="34.5" customHeight="1">
      <c r="A168" s="32" t="s">
        <v>711</v>
      </c>
      <c r="B168" s="2" t="s">
        <v>712</v>
      </c>
      <c r="C168" s="2"/>
      <c r="D168" s="2"/>
      <c r="E168" s="2"/>
      <c r="F168" s="39">
        <f>F169+F170+F171</f>
        <v>833</v>
      </c>
      <c r="G168" s="39">
        <f>G169+G170+G171</f>
        <v>0</v>
      </c>
      <c r="H168" s="39">
        <f>H169+H170+H171</f>
        <v>0</v>
      </c>
      <c r="I168" s="39">
        <f>I169+I170+I171</f>
        <v>0</v>
      </c>
      <c r="J168" s="39">
        <f>J169+J170+J171</f>
        <v>833</v>
      </c>
    </row>
    <row r="169" spans="1:10" s="85" customFormat="1" ht="57" customHeight="1">
      <c r="A169" s="30" t="s">
        <v>713</v>
      </c>
      <c r="B169" s="45" t="s">
        <v>710</v>
      </c>
      <c r="C169" s="45" t="s">
        <v>30</v>
      </c>
      <c r="D169" s="45" t="s">
        <v>206</v>
      </c>
      <c r="E169" s="45" t="s">
        <v>207</v>
      </c>
      <c r="F169" s="36">
        <f>ведомств!F615</f>
        <v>0</v>
      </c>
      <c r="G169" s="36">
        <f>ведомств!G615</f>
        <v>0</v>
      </c>
      <c r="H169" s="36">
        <f>ведомств!H615</f>
        <v>0</v>
      </c>
      <c r="I169" s="36">
        <f>ведомств!I615</f>
        <v>0</v>
      </c>
      <c r="J169" s="36">
        <f>ведомств!J615</f>
        <v>0</v>
      </c>
    </row>
    <row r="170" spans="1:10" s="85" customFormat="1" ht="57" customHeight="1">
      <c r="A170" s="30" t="s">
        <v>713</v>
      </c>
      <c r="B170" s="45" t="s">
        <v>853</v>
      </c>
      <c r="C170" s="45" t="s">
        <v>30</v>
      </c>
      <c r="D170" s="45" t="s">
        <v>206</v>
      </c>
      <c r="E170" s="45" t="s">
        <v>207</v>
      </c>
      <c r="F170" s="36">
        <f>ведомств!F177</f>
        <v>605.7</v>
      </c>
      <c r="G170" s="36">
        <f>ведомств!G177</f>
        <v>0</v>
      </c>
      <c r="H170" s="36">
        <f>ведомств!H177</f>
        <v>0</v>
      </c>
      <c r="I170" s="36">
        <f>ведомств!I177</f>
        <v>0</v>
      </c>
      <c r="J170" s="36">
        <f>ведомств!J177</f>
        <v>605.7</v>
      </c>
    </row>
    <row r="171" spans="1:10" s="85" customFormat="1" ht="57" customHeight="1">
      <c r="A171" s="30" t="s">
        <v>412</v>
      </c>
      <c r="B171" s="84" t="s">
        <v>854</v>
      </c>
      <c r="C171" s="45" t="s">
        <v>30</v>
      </c>
      <c r="D171" s="59" t="s">
        <v>206</v>
      </c>
      <c r="E171" s="59" t="s">
        <v>207</v>
      </c>
      <c r="F171" s="36">
        <f>ведомств!F885</f>
        <v>227.3</v>
      </c>
      <c r="G171" s="36">
        <f>ведомств!G885</f>
        <v>0</v>
      </c>
      <c r="H171" s="36">
        <f>ведомств!H885</f>
        <v>0</v>
      </c>
      <c r="I171" s="36">
        <f>ведомств!I885</f>
        <v>0</v>
      </c>
      <c r="J171" s="36">
        <f>ведомств!J885</f>
        <v>227.3</v>
      </c>
    </row>
    <row r="172" spans="1:10" s="85" customFormat="1" ht="57" customHeight="1">
      <c r="A172" s="116" t="s">
        <v>855</v>
      </c>
      <c r="B172" s="2" t="s">
        <v>856</v>
      </c>
      <c r="C172" s="2"/>
      <c r="D172" s="3"/>
      <c r="E172" s="3"/>
      <c r="F172" s="39">
        <f>F173+F174</f>
        <v>396.5</v>
      </c>
      <c r="G172" s="39">
        <f>G173+G174</f>
        <v>0</v>
      </c>
      <c r="H172" s="39">
        <f>H173+H174</f>
        <v>0</v>
      </c>
      <c r="I172" s="39">
        <f>I173+I174</f>
        <v>37.47</v>
      </c>
      <c r="J172" s="39">
        <f>J173+J174</f>
        <v>433.97</v>
      </c>
    </row>
    <row r="173" spans="1:10" s="85" customFormat="1" ht="57" customHeight="1">
      <c r="A173" s="30" t="s">
        <v>857</v>
      </c>
      <c r="B173" s="114" t="s">
        <v>851</v>
      </c>
      <c r="C173" s="45" t="s">
        <v>26</v>
      </c>
      <c r="D173" s="59" t="s">
        <v>206</v>
      </c>
      <c r="E173" s="59" t="s">
        <v>6</v>
      </c>
      <c r="F173" s="36">
        <f>ведомств!F609</f>
        <v>365.5</v>
      </c>
      <c r="G173" s="36">
        <f>ведомств!G609</f>
        <v>0</v>
      </c>
      <c r="H173" s="36">
        <f>ведомств!H609</f>
        <v>0</v>
      </c>
      <c r="I173" s="36">
        <f>ведомств!I609</f>
        <v>37.47</v>
      </c>
      <c r="J173" s="36">
        <f>ведомств!J609</f>
        <v>402.97</v>
      </c>
    </row>
    <row r="174" spans="1:10" s="85" customFormat="1" ht="42" customHeight="1">
      <c r="A174" s="30" t="s">
        <v>903</v>
      </c>
      <c r="B174" s="114" t="s">
        <v>851</v>
      </c>
      <c r="C174" s="45" t="s">
        <v>30</v>
      </c>
      <c r="D174" s="59" t="s">
        <v>206</v>
      </c>
      <c r="E174" s="59" t="s">
        <v>6</v>
      </c>
      <c r="F174" s="36">
        <f>ведомств!F610</f>
        <v>31</v>
      </c>
      <c r="G174" s="36">
        <f>ведомств!G610</f>
        <v>0</v>
      </c>
      <c r="H174" s="36">
        <f>ведомств!H610</f>
        <v>0</v>
      </c>
      <c r="I174" s="36">
        <f>ведомств!I610</f>
        <v>0</v>
      </c>
      <c r="J174" s="36">
        <f>ведомств!J610</f>
        <v>31</v>
      </c>
    </row>
    <row r="175" spans="1:10" s="85" customFormat="1" ht="42.75" customHeight="1">
      <c r="A175" s="32" t="s">
        <v>514</v>
      </c>
      <c r="B175" s="2" t="s">
        <v>742</v>
      </c>
      <c r="C175" s="45"/>
      <c r="D175" s="45"/>
      <c r="E175" s="45"/>
      <c r="F175" s="39">
        <f>F179+F176+F178+F181+F180+F182+F177</f>
        <v>55497.479999999996</v>
      </c>
      <c r="G175" s="39">
        <f>G179+G176+G178+G181+G180+G182+G177</f>
        <v>0</v>
      </c>
      <c r="H175" s="39">
        <f>H179+H176+H178+H181+H180+H182+H177</f>
        <v>0</v>
      </c>
      <c r="I175" s="39">
        <f>I179+I176+I178+I181+I180+I182+I177</f>
        <v>0</v>
      </c>
      <c r="J175" s="39">
        <f>J179+J176+J178+J181+J180+J182+J177</f>
        <v>55497.479999999996</v>
      </c>
    </row>
    <row r="176" spans="1:10" s="85" customFormat="1" ht="42.75" customHeight="1">
      <c r="A176" s="29" t="s">
        <v>747</v>
      </c>
      <c r="B176" s="45" t="s">
        <v>743</v>
      </c>
      <c r="C176" s="45" t="s">
        <v>30</v>
      </c>
      <c r="D176" s="45" t="s">
        <v>746</v>
      </c>
      <c r="E176" s="45" t="s">
        <v>6</v>
      </c>
      <c r="F176" s="36">
        <f>ведомств!F76</f>
        <v>269.2</v>
      </c>
      <c r="G176" s="36">
        <f>ведомств!G76</f>
        <v>0</v>
      </c>
      <c r="H176" s="36">
        <f>ведомств!H76</f>
        <v>0</v>
      </c>
      <c r="I176" s="36">
        <f>ведомств!I76</f>
        <v>0</v>
      </c>
      <c r="J176" s="36">
        <f>ведомств!J76</f>
        <v>269.2</v>
      </c>
    </row>
    <row r="177" spans="1:10" s="85" customFormat="1" ht="57.75" customHeight="1">
      <c r="A177" s="31" t="s">
        <v>1067</v>
      </c>
      <c r="B177" s="45" t="s">
        <v>1066</v>
      </c>
      <c r="C177" s="45" t="s">
        <v>30</v>
      </c>
      <c r="D177" s="45" t="s">
        <v>210</v>
      </c>
      <c r="E177" s="45" t="s">
        <v>6</v>
      </c>
      <c r="F177" s="36">
        <f>ведомств!F74</f>
        <v>7555.86</v>
      </c>
      <c r="G177" s="36">
        <f>ведомств!G74</f>
        <v>0</v>
      </c>
      <c r="H177" s="36">
        <f>ведомств!H74</f>
        <v>0</v>
      </c>
      <c r="I177" s="36">
        <f>ведомств!I74</f>
        <v>0</v>
      </c>
      <c r="J177" s="36">
        <f>ведомств!J74</f>
        <v>7555.86</v>
      </c>
    </row>
    <row r="178" spans="1:10" s="85" customFormat="1" ht="55.5" customHeight="1">
      <c r="A178" s="130" t="s">
        <v>755</v>
      </c>
      <c r="B178" s="45" t="s">
        <v>753</v>
      </c>
      <c r="C178" s="45" t="s">
        <v>30</v>
      </c>
      <c r="D178" s="45" t="s">
        <v>209</v>
      </c>
      <c r="E178" s="45" t="s">
        <v>205</v>
      </c>
      <c r="F178" s="36">
        <f>ведомств!F32</f>
        <v>147</v>
      </c>
      <c r="G178" s="36">
        <f>ведомств!G32</f>
        <v>0</v>
      </c>
      <c r="H178" s="36">
        <f>ведомств!H32</f>
        <v>0</v>
      </c>
      <c r="I178" s="36">
        <f>ведомств!I32</f>
        <v>0</v>
      </c>
      <c r="J178" s="36">
        <f>ведомств!J32</f>
        <v>147</v>
      </c>
    </row>
    <row r="179" spans="1:10" s="85" customFormat="1" ht="82.5" customHeight="1">
      <c r="A179" s="31" t="s">
        <v>629</v>
      </c>
      <c r="B179" s="45" t="s">
        <v>741</v>
      </c>
      <c r="C179" s="45" t="s">
        <v>30</v>
      </c>
      <c r="D179" s="45" t="s">
        <v>210</v>
      </c>
      <c r="E179" s="45" t="s">
        <v>6</v>
      </c>
      <c r="F179" s="36">
        <f>ведомств!F72+ведомств!F273</f>
        <v>0</v>
      </c>
      <c r="G179" s="36">
        <f>ведомств!G72+ведомств!G273</f>
        <v>0</v>
      </c>
      <c r="H179" s="36">
        <f>ведомств!H72+ведомств!H273</f>
        <v>0</v>
      </c>
      <c r="I179" s="36">
        <f>ведомств!I72+ведомств!I273</f>
        <v>0</v>
      </c>
      <c r="J179" s="36">
        <f>ведомств!J72+ведомств!J273</f>
        <v>0</v>
      </c>
    </row>
    <row r="180" spans="1:10" s="85" customFormat="1" ht="82.5" customHeight="1">
      <c r="A180" s="31" t="s">
        <v>873</v>
      </c>
      <c r="B180" s="45" t="s">
        <v>741</v>
      </c>
      <c r="C180" s="45" t="s">
        <v>56</v>
      </c>
      <c r="D180" s="45" t="s">
        <v>210</v>
      </c>
      <c r="E180" s="45" t="s">
        <v>6</v>
      </c>
      <c r="F180" s="36">
        <f>ведомств!F274</f>
        <v>21441.5</v>
      </c>
      <c r="G180" s="36">
        <f>ведомств!G274</f>
        <v>0</v>
      </c>
      <c r="H180" s="36">
        <f>ведомств!H274</f>
        <v>0</v>
      </c>
      <c r="I180" s="36">
        <f>ведомств!I274</f>
        <v>0</v>
      </c>
      <c r="J180" s="36">
        <f>ведомств!J274</f>
        <v>21441.5</v>
      </c>
    </row>
    <row r="181" spans="1:10" s="85" customFormat="1" ht="84" customHeight="1">
      <c r="A181" s="31" t="s">
        <v>846</v>
      </c>
      <c r="B181" s="45" t="s">
        <v>847</v>
      </c>
      <c r="C181" s="45" t="s">
        <v>30</v>
      </c>
      <c r="D181" s="45" t="s">
        <v>210</v>
      </c>
      <c r="E181" s="45" t="s">
        <v>206</v>
      </c>
      <c r="F181" s="36">
        <f>ведомств!F280</f>
        <v>0</v>
      </c>
      <c r="G181" s="36">
        <f>ведомств!G280</f>
        <v>0</v>
      </c>
      <c r="H181" s="36">
        <f>ведомств!H280</f>
        <v>0</v>
      </c>
      <c r="I181" s="36">
        <f>ведомств!I280</f>
        <v>0</v>
      </c>
      <c r="J181" s="36">
        <f>ведомств!J280</f>
        <v>0</v>
      </c>
    </row>
    <row r="182" spans="1:10" s="85" customFormat="1" ht="84" customHeight="1">
      <c r="A182" s="31" t="s">
        <v>944</v>
      </c>
      <c r="B182" s="45" t="s">
        <v>847</v>
      </c>
      <c r="C182" s="45" t="s">
        <v>56</v>
      </c>
      <c r="D182" s="45" t="s">
        <v>210</v>
      </c>
      <c r="E182" s="45" t="s">
        <v>206</v>
      </c>
      <c r="F182" s="36">
        <f>ведомств!F281</f>
        <v>26083.92</v>
      </c>
      <c r="G182" s="36">
        <f>ведомств!G281</f>
        <v>0</v>
      </c>
      <c r="H182" s="36">
        <f>ведомств!H281</f>
        <v>0</v>
      </c>
      <c r="I182" s="36">
        <f>ведомств!I281</f>
        <v>0</v>
      </c>
      <c r="J182" s="36">
        <f>ведомств!J281</f>
        <v>26083.92</v>
      </c>
    </row>
    <row r="183" spans="1:10" s="85" customFormat="1" ht="22.5">
      <c r="A183" s="32" t="s">
        <v>12</v>
      </c>
      <c r="B183" s="89" t="s">
        <v>247</v>
      </c>
      <c r="C183" s="89"/>
      <c r="D183" s="3"/>
      <c r="E183" s="3"/>
      <c r="F183" s="90">
        <f>F184+F200+F208</f>
        <v>532185.2670000001</v>
      </c>
      <c r="G183" s="90">
        <f>G184+G200+G208</f>
        <v>-1114.8300000000002</v>
      </c>
      <c r="H183" s="90">
        <f>H184+H200+H208</f>
        <v>0</v>
      </c>
      <c r="I183" s="90">
        <f>I184+I200+I208</f>
        <v>1462.9109999999998</v>
      </c>
      <c r="J183" s="90">
        <f>J184+J200+J208</f>
        <v>532533.348</v>
      </c>
    </row>
    <row r="184" spans="1:10" s="94" customFormat="1" ht="21">
      <c r="A184" s="105" t="s">
        <v>13</v>
      </c>
      <c r="B184" s="91" t="s">
        <v>14</v>
      </c>
      <c r="C184" s="91"/>
      <c r="D184" s="92"/>
      <c r="E184" s="92"/>
      <c r="F184" s="93">
        <f>F185+F194+F197</f>
        <v>16339.002999999999</v>
      </c>
      <c r="G184" s="93">
        <f>G185+G194+G197</f>
        <v>-1243.33</v>
      </c>
      <c r="H184" s="93">
        <f>H185+H194+H197</f>
        <v>0</v>
      </c>
      <c r="I184" s="93">
        <f>I185+I194+I197</f>
        <v>97.071</v>
      </c>
      <c r="J184" s="93">
        <f>J185+J194+J197</f>
        <v>15192.743999999999</v>
      </c>
    </row>
    <row r="185" spans="1:10" s="87" customFormat="1" ht="22.5">
      <c r="A185" s="34" t="s">
        <v>37</v>
      </c>
      <c r="B185" s="95" t="s">
        <v>257</v>
      </c>
      <c r="C185" s="95"/>
      <c r="D185" s="96"/>
      <c r="E185" s="96"/>
      <c r="F185" s="97">
        <f>F186+F187+F189+F190+F188+F191+F192+F193</f>
        <v>14541.002999999999</v>
      </c>
      <c r="G185" s="97">
        <f>G186+G187+G189+G190+G188+G191+G192+G193</f>
        <v>-1243.33</v>
      </c>
      <c r="H185" s="97">
        <f>H186+H187+H189+H190+H188+H191+H192+H193</f>
        <v>0</v>
      </c>
      <c r="I185" s="97">
        <f>I186+I187+I189+I190+I188+I191+I192+I193</f>
        <v>97.071</v>
      </c>
      <c r="J185" s="97">
        <f>J186+J187+J189+J190+J188+J191+J192+J193</f>
        <v>13394.743999999999</v>
      </c>
    </row>
    <row r="186" spans="1:10" s="85" customFormat="1" ht="45">
      <c r="A186" s="30" t="s">
        <v>828</v>
      </c>
      <c r="B186" s="58" t="s">
        <v>256</v>
      </c>
      <c r="C186" s="58">
        <v>200</v>
      </c>
      <c r="D186" s="59" t="s">
        <v>6</v>
      </c>
      <c r="E186" s="59" t="s">
        <v>18</v>
      </c>
      <c r="F186" s="60">
        <f>ведомств!F552</f>
        <v>20</v>
      </c>
      <c r="G186" s="60">
        <f>ведомств!G552</f>
        <v>0</v>
      </c>
      <c r="H186" s="60">
        <f>ведомств!H552</f>
        <v>0</v>
      </c>
      <c r="I186" s="60">
        <f>ведомств!I552</f>
        <v>0</v>
      </c>
      <c r="J186" s="60">
        <f>ведомств!J552</f>
        <v>20</v>
      </c>
    </row>
    <row r="187" spans="1:10" s="85" customFormat="1" ht="33.75">
      <c r="A187" s="30" t="s">
        <v>637</v>
      </c>
      <c r="B187" s="58" t="s">
        <v>272</v>
      </c>
      <c r="C187" s="58">
        <v>200</v>
      </c>
      <c r="D187" s="59" t="s">
        <v>6</v>
      </c>
      <c r="E187" s="59" t="s">
        <v>18</v>
      </c>
      <c r="F187" s="36">
        <f>ведомств!F860+ведомств!F168</f>
        <v>13789.801</v>
      </c>
      <c r="G187" s="36">
        <f>ведомств!G860+ведомств!G168</f>
        <v>-1243.33</v>
      </c>
      <c r="H187" s="36">
        <f>ведомств!H860+ведомств!H168</f>
        <v>0</v>
      </c>
      <c r="I187" s="36">
        <f>ведомств!I860+ведомств!I168</f>
        <v>97.071</v>
      </c>
      <c r="J187" s="36">
        <f>ведомств!J860+ведомств!J168</f>
        <v>12643.542</v>
      </c>
    </row>
    <row r="188" spans="1:10" s="85" customFormat="1" ht="40.5" customHeight="1">
      <c r="A188" s="30" t="s">
        <v>838</v>
      </c>
      <c r="B188" s="58" t="s">
        <v>272</v>
      </c>
      <c r="C188" s="58">
        <v>400</v>
      </c>
      <c r="D188" s="59" t="s">
        <v>6</v>
      </c>
      <c r="E188" s="59" t="s">
        <v>18</v>
      </c>
      <c r="F188" s="36">
        <f>ведомств!F861</f>
        <v>551</v>
      </c>
      <c r="G188" s="36">
        <f>ведомств!G861</f>
        <v>0</v>
      </c>
      <c r="H188" s="36">
        <f>ведомств!H861</f>
        <v>0</v>
      </c>
      <c r="I188" s="36">
        <f>ведомств!I861</f>
        <v>0</v>
      </c>
      <c r="J188" s="36">
        <f>ведомств!J861</f>
        <v>551</v>
      </c>
    </row>
    <row r="189" spans="1:10" s="85" customFormat="1" ht="49.5" customHeight="1">
      <c r="A189" s="30" t="s">
        <v>650</v>
      </c>
      <c r="B189" s="58" t="s">
        <v>268</v>
      </c>
      <c r="C189" s="58">
        <v>200</v>
      </c>
      <c r="D189" s="59" t="s">
        <v>6</v>
      </c>
      <c r="E189" s="59" t="s">
        <v>18</v>
      </c>
      <c r="F189" s="60">
        <f>ведомств!F554</f>
        <v>0</v>
      </c>
      <c r="G189" s="60">
        <f>ведомств!G554</f>
        <v>0</v>
      </c>
      <c r="H189" s="60">
        <f>ведомств!H554</f>
        <v>0</v>
      </c>
      <c r="I189" s="60">
        <f>ведомств!I554</f>
        <v>0</v>
      </c>
      <c r="J189" s="60">
        <f>ведомств!J554</f>
        <v>0</v>
      </c>
    </row>
    <row r="190" spans="1:10" s="85" customFormat="1" ht="49.5" customHeight="1">
      <c r="A190" s="7" t="s">
        <v>822</v>
      </c>
      <c r="B190" s="45" t="s">
        <v>820</v>
      </c>
      <c r="C190" s="58">
        <v>200</v>
      </c>
      <c r="D190" s="59" t="s">
        <v>207</v>
      </c>
      <c r="E190" s="59" t="s">
        <v>6</v>
      </c>
      <c r="F190" s="60">
        <f>ведомств!F907+ведомств!F200</f>
        <v>0</v>
      </c>
      <c r="G190" s="60">
        <f>ведомств!G907+ведомств!G200</f>
        <v>0</v>
      </c>
      <c r="H190" s="60">
        <f>ведомств!H907+ведомств!H200</f>
        <v>0</v>
      </c>
      <c r="I190" s="60">
        <f>ведомств!I907+ведомств!I200</f>
        <v>0</v>
      </c>
      <c r="J190" s="60">
        <f>ведомств!J907+ведомств!J200</f>
        <v>0</v>
      </c>
    </row>
    <row r="191" spans="1:10" s="85" customFormat="1" ht="49.5" customHeight="1">
      <c r="A191" s="7" t="s">
        <v>939</v>
      </c>
      <c r="B191" s="45" t="s">
        <v>820</v>
      </c>
      <c r="C191" s="58">
        <v>400</v>
      </c>
      <c r="D191" s="59" t="s">
        <v>207</v>
      </c>
      <c r="E191" s="59" t="s">
        <v>6</v>
      </c>
      <c r="F191" s="60">
        <f>ведомств!F201</f>
        <v>0</v>
      </c>
      <c r="G191" s="60">
        <f>ведомств!G201</f>
        <v>0</v>
      </c>
      <c r="H191" s="60">
        <f>ведомств!H201</f>
        <v>0</v>
      </c>
      <c r="I191" s="60">
        <f>ведомств!I201</f>
        <v>0</v>
      </c>
      <c r="J191" s="60">
        <f>ведомств!J201</f>
        <v>0</v>
      </c>
    </row>
    <row r="192" spans="1:10" s="85" customFormat="1" ht="30" customHeight="1">
      <c r="A192" s="8" t="s">
        <v>1024</v>
      </c>
      <c r="B192" s="45" t="s">
        <v>1022</v>
      </c>
      <c r="C192" s="58">
        <v>400</v>
      </c>
      <c r="D192" s="59" t="s">
        <v>207</v>
      </c>
      <c r="E192" s="59" t="s">
        <v>6</v>
      </c>
      <c r="F192" s="60">
        <f>ведомств!F203</f>
        <v>165</v>
      </c>
      <c r="G192" s="60">
        <f>ведомств!G203</f>
        <v>0</v>
      </c>
      <c r="H192" s="60">
        <f>ведомств!H203</f>
        <v>0</v>
      </c>
      <c r="I192" s="60">
        <f>ведомств!I203</f>
        <v>0</v>
      </c>
      <c r="J192" s="60">
        <f>ведомств!J203</f>
        <v>165</v>
      </c>
    </row>
    <row r="193" spans="1:10" s="85" customFormat="1" ht="31.5" customHeight="1">
      <c r="A193" s="8" t="s">
        <v>1024</v>
      </c>
      <c r="B193" s="45" t="s">
        <v>1023</v>
      </c>
      <c r="C193" s="58">
        <v>400</v>
      </c>
      <c r="D193" s="59" t="s">
        <v>207</v>
      </c>
      <c r="E193" s="59" t="s">
        <v>6</v>
      </c>
      <c r="F193" s="60">
        <f>ведомств!F205</f>
        <v>15.202</v>
      </c>
      <c r="G193" s="60">
        <f>ведомств!G205</f>
        <v>0</v>
      </c>
      <c r="H193" s="60">
        <f>ведомств!H205</f>
        <v>0</v>
      </c>
      <c r="I193" s="60">
        <f>ведомств!I205</f>
        <v>0</v>
      </c>
      <c r="J193" s="60">
        <f>ведомств!J205</f>
        <v>15.202</v>
      </c>
    </row>
    <row r="194" spans="1:10" s="87" customFormat="1" ht="22.5">
      <c r="A194" s="34" t="s">
        <v>38</v>
      </c>
      <c r="B194" s="95" t="s">
        <v>258</v>
      </c>
      <c r="C194" s="95"/>
      <c r="D194" s="96"/>
      <c r="E194" s="96"/>
      <c r="F194" s="97">
        <f>F195+F196</f>
        <v>150</v>
      </c>
      <c r="G194" s="97">
        <f>G195+G196</f>
        <v>0</v>
      </c>
      <c r="H194" s="97">
        <f>H195+H196</f>
        <v>0</v>
      </c>
      <c r="I194" s="97">
        <f>I195+I196</f>
        <v>0</v>
      </c>
      <c r="J194" s="97">
        <f>J195+J196</f>
        <v>150</v>
      </c>
    </row>
    <row r="195" spans="1:10" s="85" customFormat="1" ht="45">
      <c r="A195" s="30" t="s">
        <v>648</v>
      </c>
      <c r="B195" s="58" t="s">
        <v>270</v>
      </c>
      <c r="C195" s="58">
        <v>200</v>
      </c>
      <c r="D195" s="59" t="s">
        <v>6</v>
      </c>
      <c r="E195" s="59" t="s">
        <v>18</v>
      </c>
      <c r="F195" s="60">
        <f>ведомств!F557</f>
        <v>100</v>
      </c>
      <c r="G195" s="60">
        <f>ведомств!G557</f>
        <v>0</v>
      </c>
      <c r="H195" s="60">
        <f>ведомств!H557</f>
        <v>0</v>
      </c>
      <c r="I195" s="60">
        <f>ведомств!I557</f>
        <v>0</v>
      </c>
      <c r="J195" s="60">
        <f>ведомств!J557</f>
        <v>100</v>
      </c>
    </row>
    <row r="196" spans="1:10" s="85" customFormat="1" ht="45">
      <c r="A196" s="30" t="s">
        <v>515</v>
      </c>
      <c r="B196" s="58" t="s">
        <v>269</v>
      </c>
      <c r="C196" s="58">
        <v>200</v>
      </c>
      <c r="D196" s="59" t="s">
        <v>6</v>
      </c>
      <c r="E196" s="59" t="s">
        <v>18</v>
      </c>
      <c r="F196" s="60">
        <f>ведомств!F559</f>
        <v>50</v>
      </c>
      <c r="G196" s="60">
        <f>ведомств!G559</f>
        <v>0</v>
      </c>
      <c r="H196" s="60">
        <f>ведомств!H559</f>
        <v>0</v>
      </c>
      <c r="I196" s="60">
        <f>ведомств!I559</f>
        <v>0</v>
      </c>
      <c r="J196" s="60">
        <f>ведомств!J559</f>
        <v>50</v>
      </c>
    </row>
    <row r="197" spans="1:10" s="87" customFormat="1" ht="33.75">
      <c r="A197" s="34" t="s">
        <v>226</v>
      </c>
      <c r="B197" s="95" t="s">
        <v>545</v>
      </c>
      <c r="C197" s="95"/>
      <c r="D197" s="96"/>
      <c r="E197" s="96"/>
      <c r="F197" s="97">
        <f>F198+F199</f>
        <v>1648</v>
      </c>
      <c r="G197" s="97">
        <f>G198+G199</f>
        <v>0</v>
      </c>
      <c r="H197" s="97">
        <f>H198+H199</f>
        <v>0</v>
      </c>
      <c r="I197" s="97">
        <f>I198+I199</f>
        <v>0</v>
      </c>
      <c r="J197" s="97">
        <f>J198+J199</f>
        <v>1648</v>
      </c>
    </row>
    <row r="198" spans="1:10" s="85" customFormat="1" ht="45">
      <c r="A198" s="30" t="s">
        <v>546</v>
      </c>
      <c r="B198" s="58" t="s">
        <v>544</v>
      </c>
      <c r="C198" s="58">
        <v>600</v>
      </c>
      <c r="D198" s="59" t="s">
        <v>17</v>
      </c>
      <c r="E198" s="59" t="s">
        <v>204</v>
      </c>
      <c r="F198" s="60">
        <f>ведомств!F644</f>
        <v>1273</v>
      </c>
      <c r="G198" s="60">
        <f>ведомств!G644</f>
        <v>0</v>
      </c>
      <c r="H198" s="60">
        <f>ведомств!H644</f>
        <v>0</v>
      </c>
      <c r="I198" s="60">
        <f>ведомств!I644</f>
        <v>0</v>
      </c>
      <c r="J198" s="60">
        <f>ведомств!J644</f>
        <v>1273</v>
      </c>
    </row>
    <row r="199" spans="1:10" s="85" customFormat="1" ht="45">
      <c r="A199" s="30" t="s">
        <v>904</v>
      </c>
      <c r="B199" s="58" t="s">
        <v>544</v>
      </c>
      <c r="C199" s="58">
        <v>200</v>
      </c>
      <c r="D199" s="59" t="s">
        <v>17</v>
      </c>
      <c r="E199" s="59" t="s">
        <v>204</v>
      </c>
      <c r="F199" s="60">
        <f>ведомств!F643</f>
        <v>375</v>
      </c>
      <c r="G199" s="60">
        <f>ведомств!G643</f>
        <v>0</v>
      </c>
      <c r="H199" s="60">
        <f>ведомств!H643</f>
        <v>0</v>
      </c>
      <c r="I199" s="60">
        <f>ведомств!I643</f>
        <v>0</v>
      </c>
      <c r="J199" s="60">
        <f>ведомств!J643</f>
        <v>375</v>
      </c>
    </row>
    <row r="200" spans="1:10" s="85" customFormat="1" ht="11.25">
      <c r="A200" s="106" t="s">
        <v>177</v>
      </c>
      <c r="B200" s="89" t="s">
        <v>178</v>
      </c>
      <c r="C200" s="89"/>
      <c r="D200" s="3"/>
      <c r="E200" s="3"/>
      <c r="F200" s="90">
        <f>F201+F206+F205</f>
        <v>1947.884</v>
      </c>
      <c r="G200" s="90">
        <f>G201+G206+G205</f>
        <v>0</v>
      </c>
      <c r="H200" s="90">
        <f>H201+H206+H205</f>
        <v>0</v>
      </c>
      <c r="I200" s="90">
        <f>I201+I206+I205</f>
        <v>0</v>
      </c>
      <c r="J200" s="90">
        <f>J201+J206+J205</f>
        <v>1947.884</v>
      </c>
    </row>
    <row r="201" spans="1:10" s="85" customFormat="1" ht="57.75" customHeight="1">
      <c r="A201" s="107" t="s">
        <v>41</v>
      </c>
      <c r="B201" s="58" t="s">
        <v>265</v>
      </c>
      <c r="C201" s="58"/>
      <c r="D201" s="59"/>
      <c r="E201" s="59"/>
      <c r="F201" s="60">
        <f>F202+F204+F203</f>
        <v>500</v>
      </c>
      <c r="G201" s="60">
        <f>G202+G204+G203</f>
        <v>0</v>
      </c>
      <c r="H201" s="60">
        <f>H202+H204+H203</f>
        <v>0</v>
      </c>
      <c r="I201" s="60">
        <f>I202+I204+I203</f>
        <v>0</v>
      </c>
      <c r="J201" s="60">
        <f>J202+J204+J203</f>
        <v>500</v>
      </c>
    </row>
    <row r="202" spans="1:10" s="85" customFormat="1" ht="46.5" customHeight="1">
      <c r="A202" s="30" t="s">
        <v>516</v>
      </c>
      <c r="B202" s="58" t="s">
        <v>271</v>
      </c>
      <c r="C202" s="58">
        <v>200</v>
      </c>
      <c r="D202" s="59" t="s">
        <v>6</v>
      </c>
      <c r="E202" s="59" t="s">
        <v>18</v>
      </c>
      <c r="F202" s="60">
        <f>ведомств!F561+ведомств!F863</f>
        <v>95.55599999999998</v>
      </c>
      <c r="G202" s="60">
        <f>ведомств!G561+ведомств!G863</f>
        <v>-4.598</v>
      </c>
      <c r="H202" s="60">
        <f>ведомств!H561+ведомств!H863</f>
        <v>0</v>
      </c>
      <c r="I202" s="60">
        <f>ведомств!I561+ведомств!I863</f>
        <v>0</v>
      </c>
      <c r="J202" s="60">
        <f>ведомств!J561+ведомств!J863</f>
        <v>90.95799999999998</v>
      </c>
    </row>
    <row r="203" spans="1:10" s="85" customFormat="1" ht="46.5" customHeight="1">
      <c r="A203" s="30" t="s">
        <v>516</v>
      </c>
      <c r="B203" s="58" t="s">
        <v>271</v>
      </c>
      <c r="C203" s="58">
        <v>200</v>
      </c>
      <c r="D203" s="59" t="s">
        <v>206</v>
      </c>
      <c r="E203" s="59" t="s">
        <v>207</v>
      </c>
      <c r="F203" s="60">
        <f>ведомств!F887</f>
        <v>1</v>
      </c>
      <c r="G203" s="60">
        <f>ведомств!G887</f>
        <v>0</v>
      </c>
      <c r="H203" s="60">
        <f>ведомств!H887</f>
        <v>0</v>
      </c>
      <c r="I203" s="60">
        <f>ведомств!I887</f>
        <v>0</v>
      </c>
      <c r="J203" s="60">
        <f>ведомств!J887</f>
        <v>1</v>
      </c>
    </row>
    <row r="204" spans="1:10" s="85" customFormat="1" ht="46.5" customHeight="1">
      <c r="A204" s="30" t="s">
        <v>605</v>
      </c>
      <c r="B204" s="58" t="s">
        <v>271</v>
      </c>
      <c r="C204" s="58">
        <v>300</v>
      </c>
      <c r="D204" s="59" t="s">
        <v>6</v>
      </c>
      <c r="E204" s="59" t="s">
        <v>18</v>
      </c>
      <c r="F204" s="60">
        <f>ведомств!F562</f>
        <v>403.444</v>
      </c>
      <c r="G204" s="60">
        <f>ведомств!G562</f>
        <v>4.598</v>
      </c>
      <c r="H204" s="60">
        <f>ведомств!H562</f>
        <v>0</v>
      </c>
      <c r="I204" s="60">
        <f>ведомств!I562</f>
        <v>0</v>
      </c>
      <c r="J204" s="60">
        <f>ведомств!J562</f>
        <v>408.04200000000003</v>
      </c>
    </row>
    <row r="205" spans="1:10" s="85" customFormat="1" ht="46.5" customHeight="1">
      <c r="A205" s="145" t="s">
        <v>824</v>
      </c>
      <c r="B205" s="58" t="s">
        <v>762</v>
      </c>
      <c r="C205" s="58">
        <v>200</v>
      </c>
      <c r="D205" s="59" t="s">
        <v>156</v>
      </c>
      <c r="E205" s="59" t="s">
        <v>18</v>
      </c>
      <c r="F205" s="60">
        <f>ведомств!F564</f>
        <v>200</v>
      </c>
      <c r="G205" s="60">
        <f>ведомств!G564</f>
        <v>0</v>
      </c>
      <c r="H205" s="60">
        <f>ведомств!H564</f>
        <v>0</v>
      </c>
      <c r="I205" s="60">
        <f>ведомств!I564</f>
        <v>0</v>
      </c>
      <c r="J205" s="60">
        <f>ведомств!J564</f>
        <v>200</v>
      </c>
    </row>
    <row r="206" spans="1:10" s="85" customFormat="1" ht="46.5" customHeight="1">
      <c r="A206" s="30" t="s">
        <v>615</v>
      </c>
      <c r="B206" s="58" t="s">
        <v>614</v>
      </c>
      <c r="C206" s="58"/>
      <c r="D206" s="59"/>
      <c r="E206" s="59"/>
      <c r="F206" s="60">
        <f>F207</f>
        <v>1247.884</v>
      </c>
      <c r="G206" s="60">
        <f>G207</f>
        <v>0</v>
      </c>
      <c r="H206" s="60">
        <f>H207</f>
        <v>0</v>
      </c>
      <c r="I206" s="60">
        <f>I207</f>
        <v>0</v>
      </c>
      <c r="J206" s="60">
        <f>J207</f>
        <v>1247.884</v>
      </c>
    </row>
    <row r="207" spans="1:10" s="85" customFormat="1" ht="46.5" customHeight="1">
      <c r="A207" s="30" t="s">
        <v>613</v>
      </c>
      <c r="B207" s="58" t="s">
        <v>612</v>
      </c>
      <c r="C207" s="58">
        <v>200</v>
      </c>
      <c r="D207" s="59" t="s">
        <v>206</v>
      </c>
      <c r="E207" s="59" t="s">
        <v>210</v>
      </c>
      <c r="F207" s="60">
        <f>ведомств!F894</f>
        <v>1247.884</v>
      </c>
      <c r="G207" s="60">
        <f>ведомств!G894</f>
        <v>0</v>
      </c>
      <c r="H207" s="60">
        <f>ведомств!H894</f>
        <v>0</v>
      </c>
      <c r="I207" s="60">
        <f>ведомств!I894</f>
        <v>0</v>
      </c>
      <c r="J207" s="60">
        <f>ведомств!J894</f>
        <v>1247.884</v>
      </c>
    </row>
    <row r="208" spans="1:10" s="85" customFormat="1" ht="11.25">
      <c r="A208" s="106" t="s">
        <v>179</v>
      </c>
      <c r="B208" s="89" t="s">
        <v>180</v>
      </c>
      <c r="C208" s="89"/>
      <c r="D208" s="3"/>
      <c r="E208" s="3"/>
      <c r="F208" s="90">
        <f>F209+F263+F286+F289+F298+F315+F330+F357</f>
        <v>513898.38000000006</v>
      </c>
      <c r="G208" s="90">
        <f>G209+G263+G286+G289+G298+G315+G330+G357</f>
        <v>128.49999999999972</v>
      </c>
      <c r="H208" s="90">
        <f>H209+H263+H286+H289+H298+H315+H330+H357</f>
        <v>0</v>
      </c>
      <c r="I208" s="90">
        <f>I209+I263+I286+I289+I298+I315+I330+I357</f>
        <v>1365.84</v>
      </c>
      <c r="J208" s="90">
        <f>J209+J263+J286+J289+J298+J315+J330+J357</f>
        <v>515392.72</v>
      </c>
    </row>
    <row r="209" spans="1:10" s="88" customFormat="1" ht="11.25">
      <c r="A209" s="106" t="s">
        <v>45</v>
      </c>
      <c r="B209" s="89" t="s">
        <v>273</v>
      </c>
      <c r="C209" s="89"/>
      <c r="D209" s="3"/>
      <c r="E209" s="3"/>
      <c r="F209" s="90">
        <f>F210</f>
        <v>278787.30100000004</v>
      </c>
      <c r="G209" s="90">
        <f>G210</f>
        <v>25.261999999999716</v>
      </c>
      <c r="H209" s="90">
        <f>H210</f>
        <v>0</v>
      </c>
      <c r="I209" s="90">
        <f>I210</f>
        <v>365.84</v>
      </c>
      <c r="J209" s="90">
        <f>J210</f>
        <v>279178.40299999993</v>
      </c>
    </row>
    <row r="210" spans="1:10" s="88" customFormat="1" ht="22.5">
      <c r="A210" s="9" t="s">
        <v>661</v>
      </c>
      <c r="B210" s="89" t="s">
        <v>274</v>
      </c>
      <c r="C210" s="89"/>
      <c r="D210" s="3"/>
      <c r="E210" s="3"/>
      <c r="F210" s="90">
        <f>SUM(F211:F262)</f>
        <v>278787.30100000004</v>
      </c>
      <c r="G210" s="90">
        <f>SUM(G211:G262)</f>
        <v>25.261999999999716</v>
      </c>
      <c r="H210" s="90">
        <f>SUM(H211:H262)</f>
        <v>0</v>
      </c>
      <c r="I210" s="90">
        <f>SUM(I211:I262)</f>
        <v>365.84</v>
      </c>
      <c r="J210" s="90">
        <f>SUM(J211:J262)</f>
        <v>279178.40299999993</v>
      </c>
    </row>
    <row r="211" spans="1:10" s="85" customFormat="1" ht="69.75" customHeight="1">
      <c r="A211" s="30" t="s">
        <v>662</v>
      </c>
      <c r="B211" s="58" t="s">
        <v>383</v>
      </c>
      <c r="C211" s="58">
        <v>100</v>
      </c>
      <c r="D211" s="59" t="s">
        <v>209</v>
      </c>
      <c r="E211" s="59" t="s">
        <v>6</v>
      </c>
      <c r="F211" s="36">
        <f>ведомств!F309</f>
        <v>15772.709</v>
      </c>
      <c r="G211" s="36">
        <f>ведомств!G309</f>
        <v>0</v>
      </c>
      <c r="H211" s="36">
        <f>ведомств!H309</f>
        <v>0</v>
      </c>
      <c r="I211" s="36">
        <f>ведомств!I309</f>
        <v>0</v>
      </c>
      <c r="J211" s="36">
        <f>ведомств!J309</f>
        <v>15772.709</v>
      </c>
    </row>
    <row r="212" spans="1:10" s="85" customFormat="1" ht="48" customHeight="1">
      <c r="A212" s="30" t="s">
        <v>663</v>
      </c>
      <c r="B212" s="58" t="s">
        <v>383</v>
      </c>
      <c r="C212" s="58">
        <v>200</v>
      </c>
      <c r="D212" s="59" t="s">
        <v>209</v>
      </c>
      <c r="E212" s="59" t="s">
        <v>6</v>
      </c>
      <c r="F212" s="36">
        <f>ведомств!F310</f>
        <v>20197.696</v>
      </c>
      <c r="G212" s="36">
        <f>ведомств!G310</f>
        <v>-104.491</v>
      </c>
      <c r="H212" s="36">
        <f>ведомств!H310</f>
        <v>0</v>
      </c>
      <c r="I212" s="36">
        <f>ведомств!I310</f>
        <v>0</v>
      </c>
      <c r="J212" s="36">
        <f>ведомств!J310</f>
        <v>20093.204999999998</v>
      </c>
    </row>
    <row r="213" spans="1:10" s="85" customFormat="1" ht="33" customHeight="1">
      <c r="A213" s="30" t="s">
        <v>664</v>
      </c>
      <c r="B213" s="58" t="s">
        <v>383</v>
      </c>
      <c r="C213" s="58">
        <v>800</v>
      </c>
      <c r="D213" s="59" t="s">
        <v>209</v>
      </c>
      <c r="E213" s="59" t="s">
        <v>6</v>
      </c>
      <c r="F213" s="36">
        <f>ведомств!F311</f>
        <v>1055.2820000000002</v>
      </c>
      <c r="G213" s="36">
        <f>ведомств!G311</f>
        <v>0</v>
      </c>
      <c r="H213" s="36">
        <f>ведомств!H311</f>
        <v>0</v>
      </c>
      <c r="I213" s="36">
        <f>ведомств!I311</f>
        <v>0</v>
      </c>
      <c r="J213" s="36">
        <f>ведомств!J311</f>
        <v>1055.2820000000002</v>
      </c>
    </row>
    <row r="214" spans="1:10" s="85" customFormat="1" ht="79.5" customHeight="1">
      <c r="A214" s="30" t="s">
        <v>610</v>
      </c>
      <c r="B214" s="45" t="s">
        <v>609</v>
      </c>
      <c r="C214" s="58">
        <v>200</v>
      </c>
      <c r="D214" s="59" t="s">
        <v>209</v>
      </c>
      <c r="E214" s="59" t="s">
        <v>6</v>
      </c>
      <c r="F214" s="36">
        <f>ведомств!F313</f>
        <v>40</v>
      </c>
      <c r="G214" s="36">
        <f>ведомств!G313</f>
        <v>0</v>
      </c>
      <c r="H214" s="36">
        <f>ведомств!H313</f>
        <v>0</v>
      </c>
      <c r="I214" s="36">
        <f>ведомств!I313</f>
        <v>0</v>
      </c>
      <c r="J214" s="36">
        <f>ведомств!J313</f>
        <v>40</v>
      </c>
    </row>
    <row r="215" spans="1:10" s="85" customFormat="1" ht="79.5" customHeight="1">
      <c r="A215" s="30" t="s">
        <v>954</v>
      </c>
      <c r="B215" s="45" t="s">
        <v>952</v>
      </c>
      <c r="C215" s="58">
        <v>200</v>
      </c>
      <c r="D215" s="59" t="s">
        <v>209</v>
      </c>
      <c r="E215" s="59" t="s">
        <v>204</v>
      </c>
      <c r="F215" s="36">
        <f>ведомств!F512</f>
        <v>154.249</v>
      </c>
      <c r="G215" s="36">
        <f>ведомств!G512</f>
        <v>0</v>
      </c>
      <c r="H215" s="36">
        <f>ведомств!H512</f>
        <v>0</v>
      </c>
      <c r="I215" s="36">
        <f>ведомств!I512</f>
        <v>0</v>
      </c>
      <c r="J215" s="36">
        <f>ведомств!J512</f>
        <v>154.249</v>
      </c>
    </row>
    <row r="216" spans="1:10" s="85" customFormat="1" ht="79.5" customHeight="1">
      <c r="A216" s="30" t="s">
        <v>955</v>
      </c>
      <c r="B216" s="45" t="s">
        <v>952</v>
      </c>
      <c r="C216" s="58">
        <v>600</v>
      </c>
      <c r="D216" s="59" t="s">
        <v>209</v>
      </c>
      <c r="E216" s="59" t="s">
        <v>204</v>
      </c>
      <c r="F216" s="36">
        <f>ведомств!F513</f>
        <v>22.351</v>
      </c>
      <c r="G216" s="36">
        <f>ведомств!G513</f>
        <v>0</v>
      </c>
      <c r="H216" s="36">
        <f>ведомств!H513</f>
        <v>0</v>
      </c>
      <c r="I216" s="36">
        <f>ведомств!I513</f>
        <v>0</v>
      </c>
      <c r="J216" s="36">
        <f>ведомств!J513</f>
        <v>22.351</v>
      </c>
    </row>
    <row r="217" spans="1:10" s="85" customFormat="1" ht="51.75" customHeight="1">
      <c r="A217" s="145" t="s">
        <v>795</v>
      </c>
      <c r="B217" s="45" t="s">
        <v>987</v>
      </c>
      <c r="C217" s="58">
        <v>200</v>
      </c>
      <c r="D217" s="59" t="s">
        <v>209</v>
      </c>
      <c r="E217" s="59" t="s">
        <v>6</v>
      </c>
      <c r="F217" s="36">
        <f>ведомств!F315</f>
        <v>136</v>
      </c>
      <c r="G217" s="36">
        <f>ведомств!G315</f>
        <v>0</v>
      </c>
      <c r="H217" s="36">
        <f>ведомств!H315</f>
        <v>0</v>
      </c>
      <c r="I217" s="36">
        <f>ведомств!I315</f>
        <v>0</v>
      </c>
      <c r="J217" s="36">
        <f>ведомств!J315</f>
        <v>136</v>
      </c>
    </row>
    <row r="218" spans="1:10" s="85" customFormat="1" ht="69" customHeight="1">
      <c r="A218" s="30" t="s">
        <v>665</v>
      </c>
      <c r="B218" s="58" t="s">
        <v>384</v>
      </c>
      <c r="C218" s="58">
        <v>100</v>
      </c>
      <c r="D218" s="59" t="s">
        <v>209</v>
      </c>
      <c r="E218" s="59" t="s">
        <v>204</v>
      </c>
      <c r="F218" s="36">
        <v>71433.347</v>
      </c>
      <c r="G218" s="36">
        <f>ведомств!G379</f>
        <v>-114</v>
      </c>
      <c r="H218" s="36">
        <f>ведомств!H379</f>
        <v>0</v>
      </c>
      <c r="I218" s="36">
        <f>ведомств!I379</f>
        <v>0</v>
      </c>
      <c r="J218" s="36">
        <f>ведомств!J379</f>
        <v>71319.34700000001</v>
      </c>
    </row>
    <row r="219" spans="1:10" s="85" customFormat="1" ht="43.5" customHeight="1">
      <c r="A219" s="30" t="s">
        <v>666</v>
      </c>
      <c r="B219" s="58" t="s">
        <v>384</v>
      </c>
      <c r="C219" s="58">
        <v>200</v>
      </c>
      <c r="D219" s="59" t="s">
        <v>209</v>
      </c>
      <c r="E219" s="59" t="s">
        <v>204</v>
      </c>
      <c r="F219" s="36">
        <v>67581.962</v>
      </c>
      <c r="G219" s="36">
        <f>ведомств!G380+ведомств!G265</f>
        <v>-327.299</v>
      </c>
      <c r="H219" s="36">
        <f>ведомств!H380+ведомств!H265</f>
        <v>0</v>
      </c>
      <c r="I219" s="36">
        <f>ведомств!I380+ведомств!I265</f>
        <v>365.84</v>
      </c>
      <c r="J219" s="36">
        <f>ведомств!J380+ведомств!J265</f>
        <v>67620.503</v>
      </c>
    </row>
    <row r="220" spans="1:10" s="85" customFormat="1" ht="43.5" customHeight="1">
      <c r="A220" s="30" t="s">
        <v>1028</v>
      </c>
      <c r="B220" s="58" t="s">
        <v>384</v>
      </c>
      <c r="C220" s="58">
        <v>300</v>
      </c>
      <c r="D220" s="59" t="s">
        <v>209</v>
      </c>
      <c r="E220" s="59" t="s">
        <v>204</v>
      </c>
      <c r="F220" s="36">
        <f>ведомств!F381</f>
        <v>206.374</v>
      </c>
      <c r="G220" s="36">
        <f>ведомств!G381</f>
        <v>0</v>
      </c>
      <c r="H220" s="36">
        <f>ведомств!H381</f>
        <v>0</v>
      </c>
      <c r="I220" s="36">
        <f>ведомств!I381</f>
        <v>0</v>
      </c>
      <c r="J220" s="36">
        <f>ведомств!J381</f>
        <v>206.374</v>
      </c>
    </row>
    <row r="221" spans="1:10" s="85" customFormat="1" ht="43.5" customHeight="1">
      <c r="A221" s="30" t="s">
        <v>667</v>
      </c>
      <c r="B221" s="58" t="s">
        <v>384</v>
      </c>
      <c r="C221" s="58">
        <v>600</v>
      </c>
      <c r="D221" s="59" t="s">
        <v>209</v>
      </c>
      <c r="E221" s="59" t="s">
        <v>204</v>
      </c>
      <c r="F221" s="36">
        <f>ведомств!F382</f>
        <v>24590.36</v>
      </c>
      <c r="G221" s="36">
        <f>ведомств!G382</f>
        <v>-39.501</v>
      </c>
      <c r="H221" s="36">
        <f>ведомств!H382</f>
        <v>0</v>
      </c>
      <c r="I221" s="36">
        <f>ведомств!I382</f>
        <v>0</v>
      </c>
      <c r="J221" s="36">
        <f>ведомств!J382</f>
        <v>24550.859</v>
      </c>
    </row>
    <row r="222" spans="1:10" s="85" customFormat="1" ht="33" customHeight="1">
      <c r="A222" s="30" t="s">
        <v>668</v>
      </c>
      <c r="B222" s="58" t="s">
        <v>384</v>
      </c>
      <c r="C222" s="58">
        <v>800</v>
      </c>
      <c r="D222" s="59" t="s">
        <v>209</v>
      </c>
      <c r="E222" s="59" t="s">
        <v>204</v>
      </c>
      <c r="F222" s="36">
        <v>5674.46</v>
      </c>
      <c r="G222" s="36">
        <f>ведомств!G383</f>
        <v>0</v>
      </c>
      <c r="H222" s="36">
        <f>ведомств!H383</f>
        <v>0</v>
      </c>
      <c r="I222" s="36">
        <f>ведомств!I383</f>
        <v>0</v>
      </c>
      <c r="J222" s="36">
        <f>ведомств!J383</f>
        <v>5674.46</v>
      </c>
    </row>
    <row r="223" spans="1:10" s="85" customFormat="1" ht="48" customHeight="1">
      <c r="A223" s="30" t="s">
        <v>619</v>
      </c>
      <c r="B223" s="45" t="s">
        <v>607</v>
      </c>
      <c r="C223" s="58">
        <v>200</v>
      </c>
      <c r="D223" s="59" t="s">
        <v>209</v>
      </c>
      <c r="E223" s="59" t="s">
        <v>204</v>
      </c>
      <c r="F223" s="36">
        <f>ведомств!F263</f>
        <v>0</v>
      </c>
      <c r="G223" s="36">
        <f>ведомств!G263</f>
        <v>0</v>
      </c>
      <c r="H223" s="36">
        <f>ведомств!H263</f>
        <v>0</v>
      </c>
      <c r="I223" s="36">
        <f>ведомств!I263</f>
        <v>0</v>
      </c>
      <c r="J223" s="36">
        <f>ведомств!J263</f>
        <v>0</v>
      </c>
    </row>
    <row r="224" spans="1:10" s="85" customFormat="1" ht="62.25" customHeight="1">
      <c r="A224" s="8" t="s">
        <v>891</v>
      </c>
      <c r="B224" s="45" t="s">
        <v>881</v>
      </c>
      <c r="C224" s="58">
        <v>200</v>
      </c>
      <c r="D224" s="59" t="s">
        <v>209</v>
      </c>
      <c r="E224" s="59" t="s">
        <v>204</v>
      </c>
      <c r="F224" s="36">
        <f>ведомств!F385</f>
        <v>62.5</v>
      </c>
      <c r="G224" s="36">
        <f>ведомств!G385</f>
        <v>0</v>
      </c>
      <c r="H224" s="36">
        <f>ведомств!H385</f>
        <v>0</v>
      </c>
      <c r="I224" s="36">
        <f>ведомств!I385</f>
        <v>0</v>
      </c>
      <c r="J224" s="36">
        <f>ведомств!J385</f>
        <v>62.5</v>
      </c>
    </row>
    <row r="225" spans="1:10" s="85" customFormat="1" ht="46.5" customHeight="1">
      <c r="A225" s="8" t="s">
        <v>933</v>
      </c>
      <c r="B225" s="45" t="s">
        <v>931</v>
      </c>
      <c r="C225" s="58">
        <v>200</v>
      </c>
      <c r="D225" s="59" t="s">
        <v>209</v>
      </c>
      <c r="E225" s="59" t="s">
        <v>211</v>
      </c>
      <c r="F225" s="36">
        <f>ведомств!F934</f>
        <v>2491.6</v>
      </c>
      <c r="G225" s="36">
        <f>ведомств!G934</f>
        <v>0</v>
      </c>
      <c r="H225" s="36">
        <f>ведомств!H934</f>
        <v>0</v>
      </c>
      <c r="I225" s="36">
        <f>ведомств!I934</f>
        <v>0</v>
      </c>
      <c r="J225" s="36">
        <f>ведомств!J934</f>
        <v>2491.6</v>
      </c>
    </row>
    <row r="226" spans="1:10" s="85" customFormat="1" ht="58.5" customHeight="1">
      <c r="A226" s="30" t="s">
        <v>669</v>
      </c>
      <c r="B226" s="58" t="s">
        <v>385</v>
      </c>
      <c r="C226" s="58">
        <v>100</v>
      </c>
      <c r="D226" s="59" t="s">
        <v>209</v>
      </c>
      <c r="E226" s="59" t="s">
        <v>205</v>
      </c>
      <c r="F226" s="36">
        <f>ведомств!F439</f>
        <v>14038.828</v>
      </c>
      <c r="G226" s="36">
        <f>ведомств!G439</f>
        <v>0</v>
      </c>
      <c r="H226" s="36">
        <f>ведомств!H439</f>
        <v>0</v>
      </c>
      <c r="I226" s="36">
        <f>ведомств!I439</f>
        <v>0</v>
      </c>
      <c r="J226" s="36">
        <f>ведомств!J439</f>
        <v>14038.828</v>
      </c>
    </row>
    <row r="227" spans="1:10" s="85" customFormat="1" ht="33" customHeight="1">
      <c r="A227" s="30" t="s">
        <v>670</v>
      </c>
      <c r="B227" s="58" t="s">
        <v>385</v>
      </c>
      <c r="C227" s="58">
        <v>200</v>
      </c>
      <c r="D227" s="59" t="s">
        <v>209</v>
      </c>
      <c r="E227" s="59" t="s">
        <v>205</v>
      </c>
      <c r="F227" s="36">
        <f>ведомств!F440</f>
        <v>779.073</v>
      </c>
      <c r="G227" s="36">
        <f>ведомств!G440</f>
        <v>5.257</v>
      </c>
      <c r="H227" s="36">
        <f>ведомств!H440</f>
        <v>0</v>
      </c>
      <c r="I227" s="36">
        <f>ведомств!I440</f>
        <v>0</v>
      </c>
      <c r="J227" s="36">
        <f>ведомств!J440</f>
        <v>784.3299999999999</v>
      </c>
    </row>
    <row r="228" spans="1:10" s="85" customFormat="1" ht="44.25" customHeight="1">
      <c r="A228" s="8" t="s">
        <v>892</v>
      </c>
      <c r="B228" s="58" t="s">
        <v>883</v>
      </c>
      <c r="C228" s="58">
        <v>200</v>
      </c>
      <c r="D228" s="59" t="s">
        <v>209</v>
      </c>
      <c r="E228" s="59" t="s">
        <v>204</v>
      </c>
      <c r="F228" s="36">
        <f>ведомств!F387</f>
        <v>6146.34</v>
      </c>
      <c r="G228" s="36">
        <f>ведомств!G387</f>
        <v>0</v>
      </c>
      <c r="H228" s="36">
        <f>ведомств!H387</f>
        <v>0</v>
      </c>
      <c r="I228" s="36">
        <f>ведомств!I387</f>
        <v>0</v>
      </c>
      <c r="J228" s="36">
        <f>ведомств!J387</f>
        <v>6146.34</v>
      </c>
    </row>
    <row r="229" spans="1:10" s="85" customFormat="1" ht="49.5" customHeight="1">
      <c r="A229" s="8" t="s">
        <v>893</v>
      </c>
      <c r="B229" s="58" t="s">
        <v>883</v>
      </c>
      <c r="C229" s="58">
        <v>600</v>
      </c>
      <c r="D229" s="59" t="s">
        <v>209</v>
      </c>
      <c r="E229" s="59" t="s">
        <v>204</v>
      </c>
      <c r="F229" s="36">
        <f>ведомств!F388</f>
        <v>570.473</v>
      </c>
      <c r="G229" s="36">
        <f>ведомств!G388</f>
        <v>0</v>
      </c>
      <c r="H229" s="36">
        <f>ведомств!H388</f>
        <v>0</v>
      </c>
      <c r="I229" s="36">
        <f>ведомств!I388</f>
        <v>0</v>
      </c>
      <c r="J229" s="36">
        <f>ведомств!J388</f>
        <v>570.473</v>
      </c>
    </row>
    <row r="230" spans="1:10" s="85" customFormat="1" ht="61.5" customHeight="1">
      <c r="A230" s="8" t="s">
        <v>894</v>
      </c>
      <c r="B230" s="58" t="s">
        <v>885</v>
      </c>
      <c r="C230" s="58">
        <v>200</v>
      </c>
      <c r="D230" s="59" t="s">
        <v>209</v>
      </c>
      <c r="E230" s="59" t="s">
        <v>204</v>
      </c>
      <c r="F230" s="36">
        <f>ведомств!F390</f>
        <v>1372.375</v>
      </c>
      <c r="G230" s="36">
        <f>ведомств!G390</f>
        <v>0</v>
      </c>
      <c r="H230" s="36">
        <f>ведомств!H390</f>
        <v>0</v>
      </c>
      <c r="I230" s="36">
        <f>ведомств!I390</f>
        <v>0</v>
      </c>
      <c r="J230" s="36">
        <f>ведомств!J390</f>
        <v>1372.375</v>
      </c>
    </row>
    <row r="231" spans="1:10" s="85" customFormat="1" ht="61.5" customHeight="1">
      <c r="A231" s="8" t="s">
        <v>945</v>
      </c>
      <c r="B231" s="58" t="s">
        <v>885</v>
      </c>
      <c r="C231" s="58">
        <v>600</v>
      </c>
      <c r="D231" s="59" t="s">
        <v>209</v>
      </c>
      <c r="E231" s="59" t="s">
        <v>204</v>
      </c>
      <c r="F231" s="36">
        <f>ведомств!F391</f>
        <v>204.225</v>
      </c>
      <c r="G231" s="36">
        <f>ведомств!G391</f>
        <v>0</v>
      </c>
      <c r="H231" s="36">
        <f>ведомств!H391</f>
        <v>0</v>
      </c>
      <c r="I231" s="36">
        <f>ведомств!I391</f>
        <v>0</v>
      </c>
      <c r="J231" s="36">
        <f>ведомств!J391</f>
        <v>204.225</v>
      </c>
    </row>
    <row r="232" spans="1:10" s="85" customFormat="1" ht="61.5" customHeight="1">
      <c r="A232" s="8" t="s">
        <v>895</v>
      </c>
      <c r="B232" s="58" t="s">
        <v>887</v>
      </c>
      <c r="C232" s="58">
        <v>200</v>
      </c>
      <c r="D232" s="59" t="s">
        <v>209</v>
      </c>
      <c r="E232" s="59" t="s">
        <v>204</v>
      </c>
      <c r="F232" s="36">
        <f>ведомств!F393</f>
        <v>379.9029999999999</v>
      </c>
      <c r="G232" s="36">
        <f>ведомств!G393</f>
        <v>0</v>
      </c>
      <c r="H232" s="36">
        <f>ведомств!H393</f>
        <v>0</v>
      </c>
      <c r="I232" s="36">
        <f>ведомств!I393</f>
        <v>0</v>
      </c>
      <c r="J232" s="36">
        <f>ведомств!J393</f>
        <v>379.9029999999999</v>
      </c>
    </row>
    <row r="233" spans="1:10" s="85" customFormat="1" ht="61.5" customHeight="1">
      <c r="A233" s="8" t="s">
        <v>896</v>
      </c>
      <c r="B233" s="58" t="s">
        <v>887</v>
      </c>
      <c r="C233" s="58">
        <v>600</v>
      </c>
      <c r="D233" s="59" t="s">
        <v>209</v>
      </c>
      <c r="E233" s="59" t="s">
        <v>204</v>
      </c>
      <c r="F233" s="36">
        <f>ведомств!F394</f>
        <v>34.486</v>
      </c>
      <c r="G233" s="36">
        <f>ведомств!G394</f>
        <v>0</v>
      </c>
      <c r="H233" s="36">
        <f>ведомств!H394</f>
        <v>0</v>
      </c>
      <c r="I233" s="36">
        <f>ведомств!I394</f>
        <v>0</v>
      </c>
      <c r="J233" s="36">
        <f>ведомств!J394</f>
        <v>34.486</v>
      </c>
    </row>
    <row r="234" spans="1:10" s="85" customFormat="1" ht="45.75" customHeight="1">
      <c r="A234" s="30" t="s">
        <v>677</v>
      </c>
      <c r="B234" s="58" t="s">
        <v>386</v>
      </c>
      <c r="C234" s="58">
        <v>600</v>
      </c>
      <c r="D234" s="59" t="s">
        <v>209</v>
      </c>
      <c r="E234" s="59" t="s">
        <v>209</v>
      </c>
      <c r="F234" s="36">
        <f>ведомств!F452</f>
        <v>5985.146</v>
      </c>
      <c r="G234" s="36">
        <f>ведомств!G452</f>
        <v>-1000</v>
      </c>
      <c r="H234" s="36">
        <f>ведомств!H452</f>
        <v>0</v>
      </c>
      <c r="I234" s="36">
        <f>ведомств!I452</f>
        <v>0</v>
      </c>
      <c r="J234" s="36">
        <f>ведомств!J452</f>
        <v>4985.146</v>
      </c>
    </row>
    <row r="235" spans="1:10" s="85" customFormat="1" ht="75" customHeight="1">
      <c r="A235" s="30" t="s">
        <v>1041</v>
      </c>
      <c r="B235" s="58" t="s">
        <v>386</v>
      </c>
      <c r="C235" s="58">
        <v>100</v>
      </c>
      <c r="D235" s="59" t="s">
        <v>209</v>
      </c>
      <c r="E235" s="59" t="s">
        <v>204</v>
      </c>
      <c r="F235" s="36">
        <f>ведомств!F399</f>
        <v>337.464</v>
      </c>
      <c r="G235" s="36">
        <f>ведомств!G399</f>
        <v>0</v>
      </c>
      <c r="H235" s="36">
        <f>ведомств!H399</f>
        <v>0</v>
      </c>
      <c r="I235" s="36">
        <f>ведомств!I399</f>
        <v>0</v>
      </c>
      <c r="J235" s="36">
        <f>ведомств!J399</f>
        <v>337.464</v>
      </c>
    </row>
    <row r="236" spans="1:10" s="85" customFormat="1" ht="45.75" customHeight="1">
      <c r="A236" s="30" t="s">
        <v>677</v>
      </c>
      <c r="B236" s="58" t="s">
        <v>386</v>
      </c>
      <c r="C236" s="58">
        <v>600</v>
      </c>
      <c r="D236" s="59" t="s">
        <v>209</v>
      </c>
      <c r="E236" s="59" t="s">
        <v>204</v>
      </c>
      <c r="F236" s="36">
        <f>ведомств!F400</f>
        <v>42.54</v>
      </c>
      <c r="G236" s="36">
        <f>ведомств!G400</f>
        <v>0</v>
      </c>
      <c r="H236" s="36">
        <f>ведомств!H400</f>
        <v>0</v>
      </c>
      <c r="I236" s="36">
        <f>ведомств!I400</f>
        <v>0</v>
      </c>
      <c r="J236" s="36">
        <f>ведомств!J400</f>
        <v>42.54</v>
      </c>
    </row>
    <row r="237" spans="1:10" s="85" customFormat="1" ht="37.5" customHeight="1">
      <c r="A237" s="30" t="s">
        <v>676</v>
      </c>
      <c r="B237" s="58" t="s">
        <v>386</v>
      </c>
      <c r="C237" s="58">
        <v>200</v>
      </c>
      <c r="D237" s="59" t="s">
        <v>209</v>
      </c>
      <c r="E237" s="59" t="s">
        <v>211</v>
      </c>
      <c r="F237" s="36">
        <f>ведомств!F474</f>
        <v>119.99499999999998</v>
      </c>
      <c r="G237" s="36">
        <f>ведомств!G474</f>
        <v>0</v>
      </c>
      <c r="H237" s="36">
        <f>ведомств!H474</f>
        <v>0</v>
      </c>
      <c r="I237" s="36">
        <f>ведомств!I474</f>
        <v>0</v>
      </c>
      <c r="J237" s="36">
        <f>ведомств!J474</f>
        <v>119.99499999999998</v>
      </c>
    </row>
    <row r="238" spans="1:10" s="85" customFormat="1" ht="37.5" customHeight="1">
      <c r="A238" s="8" t="s">
        <v>897</v>
      </c>
      <c r="B238" s="58" t="s">
        <v>889</v>
      </c>
      <c r="C238" s="58">
        <v>200</v>
      </c>
      <c r="D238" s="59" t="s">
        <v>209</v>
      </c>
      <c r="E238" s="59" t="s">
        <v>204</v>
      </c>
      <c r="F238" s="36">
        <f>ведомств!F396</f>
        <v>0</v>
      </c>
      <c r="G238" s="36">
        <f>ведомств!G396</f>
        <v>0</v>
      </c>
      <c r="H238" s="36">
        <f>ведомств!H396</f>
        <v>0</v>
      </c>
      <c r="I238" s="36">
        <f>ведомств!I396</f>
        <v>0</v>
      </c>
      <c r="J238" s="36">
        <f>ведомств!J396</f>
        <v>0</v>
      </c>
    </row>
    <row r="239" spans="1:10" s="85" customFormat="1" ht="45" customHeight="1">
      <c r="A239" s="8" t="s">
        <v>898</v>
      </c>
      <c r="B239" s="58" t="s">
        <v>889</v>
      </c>
      <c r="C239" s="58">
        <v>600</v>
      </c>
      <c r="D239" s="59" t="s">
        <v>209</v>
      </c>
      <c r="E239" s="59" t="s">
        <v>204</v>
      </c>
      <c r="F239" s="36">
        <f>ведомств!F397</f>
        <v>0</v>
      </c>
      <c r="G239" s="36">
        <f>ведомств!G397</f>
        <v>0</v>
      </c>
      <c r="H239" s="36">
        <f>ведомств!H397</f>
        <v>0</v>
      </c>
      <c r="I239" s="36">
        <f>ведомств!I397</f>
        <v>0</v>
      </c>
      <c r="J239" s="36">
        <f>ведомств!J397</f>
        <v>0</v>
      </c>
    </row>
    <row r="240" spans="1:10" s="85" customFormat="1" ht="45" customHeight="1">
      <c r="A240" s="8" t="s">
        <v>897</v>
      </c>
      <c r="B240" s="58" t="s">
        <v>889</v>
      </c>
      <c r="C240" s="58">
        <v>200</v>
      </c>
      <c r="D240" s="59" t="s">
        <v>209</v>
      </c>
      <c r="E240" s="59" t="s">
        <v>209</v>
      </c>
      <c r="F240" s="36">
        <f>ведомств!F454</f>
        <v>403.60699999999997</v>
      </c>
      <c r="G240" s="36">
        <f>ведомств!G454</f>
        <v>0</v>
      </c>
      <c r="H240" s="36">
        <f>ведомств!H454</f>
        <v>0</v>
      </c>
      <c r="I240" s="36">
        <f>ведомств!I454</f>
        <v>0</v>
      </c>
      <c r="J240" s="36">
        <f>ведомств!J454</f>
        <v>403.60699999999997</v>
      </c>
    </row>
    <row r="241" spans="1:10" s="85" customFormat="1" ht="52.5" customHeight="1">
      <c r="A241" s="8" t="s">
        <v>898</v>
      </c>
      <c r="B241" s="58" t="s">
        <v>889</v>
      </c>
      <c r="C241" s="58">
        <v>600</v>
      </c>
      <c r="D241" s="59" t="s">
        <v>209</v>
      </c>
      <c r="E241" s="59" t="s">
        <v>209</v>
      </c>
      <c r="F241" s="36">
        <f>ведомств!F455</f>
        <v>363.89300000000003</v>
      </c>
      <c r="G241" s="36">
        <f>ведомств!G455</f>
        <v>0</v>
      </c>
      <c r="H241" s="36">
        <f>ведомств!H455</f>
        <v>0</v>
      </c>
      <c r="I241" s="36">
        <f>ведомств!I455</f>
        <v>0</v>
      </c>
      <c r="J241" s="36">
        <f>ведомств!J455</f>
        <v>363.89300000000003</v>
      </c>
    </row>
    <row r="242" spans="1:10" s="85" customFormat="1" ht="58.5" customHeight="1">
      <c r="A242" s="30" t="s">
        <v>675</v>
      </c>
      <c r="B242" s="58" t="s">
        <v>387</v>
      </c>
      <c r="C242" s="58">
        <v>100</v>
      </c>
      <c r="D242" s="59" t="s">
        <v>209</v>
      </c>
      <c r="E242" s="59" t="s">
        <v>211</v>
      </c>
      <c r="F242" s="36">
        <f>ведомств!F476</f>
        <v>17623.417</v>
      </c>
      <c r="G242" s="36">
        <f>ведомств!G476</f>
        <v>0</v>
      </c>
      <c r="H242" s="36">
        <f>ведомств!H476</f>
        <v>0</v>
      </c>
      <c r="I242" s="36">
        <f>ведомств!I476</f>
        <v>0</v>
      </c>
      <c r="J242" s="36">
        <f>ведомств!J476</f>
        <v>17623.417</v>
      </c>
    </row>
    <row r="243" spans="1:10" s="85" customFormat="1" ht="35.25" customHeight="1">
      <c r="A243" s="30" t="s">
        <v>674</v>
      </c>
      <c r="B243" s="58" t="s">
        <v>387</v>
      </c>
      <c r="C243" s="58">
        <v>200</v>
      </c>
      <c r="D243" s="59" t="s">
        <v>209</v>
      </c>
      <c r="E243" s="59" t="s">
        <v>211</v>
      </c>
      <c r="F243" s="36">
        <f>ведомств!F477</f>
        <v>2896.9449999999993</v>
      </c>
      <c r="G243" s="36">
        <f>ведомств!G477</f>
        <v>-84.392</v>
      </c>
      <c r="H243" s="36">
        <f>ведомств!H477</f>
        <v>0</v>
      </c>
      <c r="I243" s="36">
        <f>ведомств!I477</f>
        <v>0</v>
      </c>
      <c r="J243" s="36">
        <f>ведомств!J477</f>
        <v>2812.5529999999994</v>
      </c>
    </row>
    <row r="244" spans="1:10" s="85" customFormat="1" ht="35.25" customHeight="1">
      <c r="A244" s="145" t="s">
        <v>991</v>
      </c>
      <c r="B244" s="58" t="s">
        <v>387</v>
      </c>
      <c r="C244" s="58">
        <v>300</v>
      </c>
      <c r="D244" s="59" t="s">
        <v>209</v>
      </c>
      <c r="E244" s="59" t="s">
        <v>211</v>
      </c>
      <c r="F244" s="36">
        <f>ведомств!F478</f>
        <v>41</v>
      </c>
      <c r="G244" s="36">
        <f>ведомств!G478</f>
        <v>0</v>
      </c>
      <c r="H244" s="36">
        <f>ведомств!H478</f>
        <v>0</v>
      </c>
      <c r="I244" s="36">
        <f>ведомств!I478</f>
        <v>0</v>
      </c>
      <c r="J244" s="36">
        <f>ведомств!J478</f>
        <v>41</v>
      </c>
    </row>
    <row r="245" spans="1:10" s="85" customFormat="1" ht="23.25" customHeight="1">
      <c r="A245" s="30" t="s">
        <v>673</v>
      </c>
      <c r="B245" s="58" t="s">
        <v>387</v>
      </c>
      <c r="C245" s="58">
        <v>800</v>
      </c>
      <c r="D245" s="59" t="s">
        <v>209</v>
      </c>
      <c r="E245" s="59" t="s">
        <v>211</v>
      </c>
      <c r="F245" s="36">
        <f>ведомств!F479</f>
        <v>22.186</v>
      </c>
      <c r="G245" s="36">
        <f>ведомств!G479</f>
        <v>0</v>
      </c>
      <c r="H245" s="36">
        <f>ведомств!H479</f>
        <v>0</v>
      </c>
      <c r="I245" s="36">
        <f>ведомств!I479</f>
        <v>0</v>
      </c>
      <c r="J245" s="36">
        <f>ведомств!J479</f>
        <v>22.186</v>
      </c>
    </row>
    <row r="246" spans="1:10" s="85" customFormat="1" ht="40.5" customHeight="1">
      <c r="A246" s="30" t="s">
        <v>950</v>
      </c>
      <c r="B246" s="58" t="s">
        <v>947</v>
      </c>
      <c r="C246" s="58">
        <v>200</v>
      </c>
      <c r="D246" s="59" t="s">
        <v>209</v>
      </c>
      <c r="E246" s="59" t="s">
        <v>211</v>
      </c>
      <c r="F246" s="36">
        <f>ведомств!F481</f>
        <v>791.583</v>
      </c>
      <c r="G246" s="36">
        <f>ведомств!G481</f>
        <v>27.5</v>
      </c>
      <c r="H246" s="36">
        <f>ведомств!H481</f>
        <v>0</v>
      </c>
      <c r="I246" s="36">
        <f>ведомств!I481</f>
        <v>0</v>
      </c>
      <c r="J246" s="36">
        <f>ведомств!J481</f>
        <v>819.083</v>
      </c>
    </row>
    <row r="247" spans="1:10" s="85" customFormat="1" ht="48" customHeight="1">
      <c r="A247" s="30" t="s">
        <v>951</v>
      </c>
      <c r="B247" s="58" t="s">
        <v>946</v>
      </c>
      <c r="C247" s="58">
        <v>200</v>
      </c>
      <c r="D247" s="59" t="s">
        <v>209</v>
      </c>
      <c r="E247" s="59" t="s">
        <v>211</v>
      </c>
      <c r="F247" s="36">
        <f>ведомств!F483</f>
        <v>132.7</v>
      </c>
      <c r="G247" s="36">
        <f>ведомств!G483</f>
        <v>0</v>
      </c>
      <c r="H247" s="36">
        <f>ведомств!H483</f>
        <v>0</v>
      </c>
      <c r="I247" s="36">
        <f>ведомств!I483</f>
        <v>0</v>
      </c>
      <c r="J247" s="36">
        <f>ведомств!J483</f>
        <v>132.7</v>
      </c>
    </row>
    <row r="248" spans="1:10" s="85" customFormat="1" ht="47.25" customHeight="1">
      <c r="A248" s="8" t="s">
        <v>878</v>
      </c>
      <c r="B248" s="58" t="s">
        <v>875</v>
      </c>
      <c r="C248" s="58">
        <v>200</v>
      </c>
      <c r="D248" s="59" t="s">
        <v>209</v>
      </c>
      <c r="E248" s="59" t="s">
        <v>6</v>
      </c>
      <c r="F248" s="36">
        <f>ведомств!F317</f>
        <v>1667.492</v>
      </c>
      <c r="G248" s="36">
        <f>ведомств!G317</f>
        <v>-2.671</v>
      </c>
      <c r="H248" s="36">
        <f>ведомств!H317</f>
        <v>0</v>
      </c>
      <c r="I248" s="36">
        <f>ведомств!I317</f>
        <v>0</v>
      </c>
      <c r="J248" s="36">
        <f>ведомств!J317</f>
        <v>1664.821</v>
      </c>
    </row>
    <row r="249" spans="1:10" s="85" customFormat="1" ht="47.25" customHeight="1">
      <c r="A249" s="8" t="s">
        <v>878</v>
      </c>
      <c r="B249" s="58" t="s">
        <v>875</v>
      </c>
      <c r="C249" s="58">
        <v>200</v>
      </c>
      <c r="D249" s="59" t="s">
        <v>209</v>
      </c>
      <c r="E249" s="59" t="s">
        <v>204</v>
      </c>
      <c r="F249" s="36">
        <f>ведомств!F402</f>
        <v>4772.76</v>
      </c>
      <c r="G249" s="36">
        <f>ведомств!G402</f>
        <v>-181.595</v>
      </c>
      <c r="H249" s="36">
        <f>ведомств!H402</f>
        <v>0</v>
      </c>
      <c r="I249" s="36">
        <f>ведомств!I402</f>
        <v>0</v>
      </c>
      <c r="J249" s="36">
        <f>ведомств!J402</f>
        <v>4591.165</v>
      </c>
    </row>
    <row r="250" spans="1:10" s="85" customFormat="1" ht="47.25" customHeight="1">
      <c r="A250" s="8" t="s">
        <v>899</v>
      </c>
      <c r="B250" s="58" t="s">
        <v>875</v>
      </c>
      <c r="C250" s="58">
        <v>600</v>
      </c>
      <c r="D250" s="59" t="s">
        <v>209</v>
      </c>
      <c r="E250" s="59" t="s">
        <v>204</v>
      </c>
      <c r="F250" s="36">
        <f>ведомств!F403</f>
        <v>1000.7030000000001</v>
      </c>
      <c r="G250" s="36">
        <f>ведомств!G403</f>
        <v>39.5</v>
      </c>
      <c r="H250" s="36">
        <f>ведомств!H403</f>
        <v>0</v>
      </c>
      <c r="I250" s="36">
        <f>ведомств!I403</f>
        <v>0</v>
      </c>
      <c r="J250" s="36">
        <f>ведомств!J403</f>
        <v>1040.203</v>
      </c>
    </row>
    <row r="251" spans="1:10" s="85" customFormat="1" ht="47.25" customHeight="1">
      <c r="A251" s="8" t="s">
        <v>899</v>
      </c>
      <c r="B251" s="58" t="s">
        <v>875</v>
      </c>
      <c r="C251" s="58">
        <v>600</v>
      </c>
      <c r="D251" s="59" t="s">
        <v>209</v>
      </c>
      <c r="E251" s="59" t="s">
        <v>209</v>
      </c>
      <c r="F251" s="36">
        <f>ведомств!F457</f>
        <v>166.219</v>
      </c>
      <c r="G251" s="36">
        <f>ведомств!G457</f>
        <v>0</v>
      </c>
      <c r="H251" s="36">
        <f>ведомств!H457</f>
        <v>0</v>
      </c>
      <c r="I251" s="36">
        <f>ведомств!I457</f>
        <v>0</v>
      </c>
      <c r="J251" s="36">
        <f>ведомств!J457</f>
        <v>166.219</v>
      </c>
    </row>
    <row r="252" spans="1:10" s="85" customFormat="1" ht="47.25" customHeight="1">
      <c r="A252" s="8" t="s">
        <v>878</v>
      </c>
      <c r="B252" s="58" t="s">
        <v>875</v>
      </c>
      <c r="C252" s="58">
        <v>200</v>
      </c>
      <c r="D252" s="59" t="s">
        <v>209</v>
      </c>
      <c r="E252" s="59" t="s">
        <v>211</v>
      </c>
      <c r="F252" s="36">
        <f>ведомств!F485</f>
        <v>59.636</v>
      </c>
      <c r="G252" s="36">
        <f>ведомств!G485</f>
        <v>-16.021</v>
      </c>
      <c r="H252" s="36">
        <f>ведомств!H485</f>
        <v>0</v>
      </c>
      <c r="I252" s="36">
        <f>ведомств!I485</f>
        <v>0</v>
      </c>
      <c r="J252" s="36">
        <f>ведомств!J485</f>
        <v>43.615</v>
      </c>
    </row>
    <row r="253" spans="1:10" s="85" customFormat="1" ht="36.75" customHeight="1">
      <c r="A253" s="30" t="s">
        <v>672</v>
      </c>
      <c r="B253" s="58" t="s">
        <v>389</v>
      </c>
      <c r="C253" s="58">
        <v>200</v>
      </c>
      <c r="D253" s="59" t="s">
        <v>209</v>
      </c>
      <c r="E253" s="59" t="s">
        <v>211</v>
      </c>
      <c r="F253" s="36">
        <f>ведомств!F487</f>
        <v>40</v>
      </c>
      <c r="G253" s="36">
        <f>ведомств!G487</f>
        <v>0</v>
      </c>
      <c r="H253" s="36">
        <f>ведомств!H487</f>
        <v>0</v>
      </c>
      <c r="I253" s="36">
        <f>ведомств!I487</f>
        <v>0</v>
      </c>
      <c r="J253" s="36">
        <f>ведомств!J487</f>
        <v>40</v>
      </c>
    </row>
    <row r="254" spans="1:10" s="85" customFormat="1" ht="36.75" customHeight="1">
      <c r="A254" s="30" t="s">
        <v>1040</v>
      </c>
      <c r="B254" s="58" t="s">
        <v>389</v>
      </c>
      <c r="C254" s="58">
        <v>600</v>
      </c>
      <c r="D254" s="59" t="s">
        <v>209</v>
      </c>
      <c r="E254" s="59" t="s">
        <v>209</v>
      </c>
      <c r="F254" s="36">
        <f>ведомств!F459</f>
        <v>30</v>
      </c>
      <c r="G254" s="36">
        <f>ведомств!G459</f>
        <v>0</v>
      </c>
      <c r="H254" s="36">
        <f>ведомств!H459</f>
        <v>0</v>
      </c>
      <c r="I254" s="36">
        <f>ведомств!I459</f>
        <v>0</v>
      </c>
      <c r="J254" s="36">
        <f>ведомств!J459</f>
        <v>30</v>
      </c>
    </row>
    <row r="255" spans="1:10" s="85" customFormat="1" ht="50.25" customHeight="1">
      <c r="A255" s="30" t="s">
        <v>1044</v>
      </c>
      <c r="B255" s="58" t="s">
        <v>1042</v>
      </c>
      <c r="C255" s="58">
        <v>600</v>
      </c>
      <c r="D255" s="59" t="s">
        <v>209</v>
      </c>
      <c r="E255" s="59" t="s">
        <v>209</v>
      </c>
      <c r="F255" s="36">
        <f>ведомств!F461</f>
        <v>1</v>
      </c>
      <c r="G255" s="36">
        <f>ведомств!G461</f>
        <v>0</v>
      </c>
      <c r="H255" s="36">
        <f>ведомств!H461</f>
        <v>0</v>
      </c>
      <c r="I255" s="36">
        <f>ведомств!I461</f>
        <v>0</v>
      </c>
      <c r="J255" s="36">
        <f>ведомств!J461</f>
        <v>1</v>
      </c>
    </row>
    <row r="256" spans="1:10" s="85" customFormat="1" ht="48" customHeight="1">
      <c r="A256" s="30" t="s">
        <v>671</v>
      </c>
      <c r="B256" s="58" t="s">
        <v>388</v>
      </c>
      <c r="C256" s="58">
        <v>200</v>
      </c>
      <c r="D256" s="59" t="s">
        <v>209</v>
      </c>
      <c r="E256" s="59" t="s">
        <v>211</v>
      </c>
      <c r="F256" s="36">
        <f>ведомств!F489</f>
        <v>251.096</v>
      </c>
      <c r="G256" s="36">
        <f>ведомств!G489</f>
        <v>-28.903</v>
      </c>
      <c r="H256" s="36">
        <f>ведомств!H489</f>
        <v>0</v>
      </c>
      <c r="I256" s="36">
        <f>ведомств!I489</f>
        <v>0</v>
      </c>
      <c r="J256" s="36">
        <f>ведомств!J489</f>
        <v>222.193</v>
      </c>
    </row>
    <row r="257" spans="1:10" s="85" customFormat="1" ht="48" customHeight="1">
      <c r="A257" s="30" t="s">
        <v>671</v>
      </c>
      <c r="B257" s="58" t="s">
        <v>388</v>
      </c>
      <c r="C257" s="58">
        <v>200</v>
      </c>
      <c r="D257" s="59" t="s">
        <v>209</v>
      </c>
      <c r="E257" s="59" t="s">
        <v>6</v>
      </c>
      <c r="F257" s="36">
        <f>ведомств!F319</f>
        <v>1164.1019999999999</v>
      </c>
      <c r="G257" s="36">
        <f>ведомств!G319</f>
        <v>733.193</v>
      </c>
      <c r="H257" s="36">
        <f>ведомств!H319</f>
        <v>0</v>
      </c>
      <c r="I257" s="36">
        <f>ведомств!I319</f>
        <v>0</v>
      </c>
      <c r="J257" s="36">
        <f>ведомств!J319</f>
        <v>1897.2949999999998</v>
      </c>
    </row>
    <row r="258" spans="1:10" s="85" customFormat="1" ht="51.75" customHeight="1">
      <c r="A258" s="30" t="s">
        <v>671</v>
      </c>
      <c r="B258" s="58" t="s">
        <v>388</v>
      </c>
      <c r="C258" s="58">
        <v>200</v>
      </c>
      <c r="D258" s="59" t="s">
        <v>209</v>
      </c>
      <c r="E258" s="59" t="s">
        <v>204</v>
      </c>
      <c r="F258" s="36">
        <f>ведомств!F269+ведомств!F405</f>
        <v>7169.114</v>
      </c>
      <c r="G258" s="36">
        <f>ведомств!G269+ведомств!G405</f>
        <v>1118.685</v>
      </c>
      <c r="H258" s="36">
        <f>ведомств!H269+ведомств!H405</f>
        <v>0</v>
      </c>
      <c r="I258" s="36">
        <f>ведомств!I269+ведомств!I405</f>
        <v>0</v>
      </c>
      <c r="J258" s="36">
        <f>ведомств!J269+ведомств!J405</f>
        <v>8287.798999999999</v>
      </c>
    </row>
    <row r="259" spans="1:10" s="85" customFormat="1" ht="51.75" customHeight="1">
      <c r="A259" s="30" t="s">
        <v>943</v>
      </c>
      <c r="B259" s="58" t="s">
        <v>388</v>
      </c>
      <c r="C259" s="58">
        <v>400</v>
      </c>
      <c r="D259" s="59" t="s">
        <v>209</v>
      </c>
      <c r="E259" s="59" t="s">
        <v>204</v>
      </c>
      <c r="F259" s="36">
        <f>ведомств!F270</f>
        <v>89.63</v>
      </c>
      <c r="G259" s="36">
        <f>ведомств!G270</f>
        <v>0</v>
      </c>
      <c r="H259" s="36">
        <f>ведомств!H270</f>
        <v>0</v>
      </c>
      <c r="I259" s="36">
        <f>ведомств!I270</f>
        <v>0</v>
      </c>
      <c r="J259" s="36">
        <f>ведомств!J270</f>
        <v>89.63</v>
      </c>
    </row>
    <row r="260" spans="1:10" s="85" customFormat="1" ht="51.75" customHeight="1">
      <c r="A260" s="30" t="s">
        <v>900</v>
      </c>
      <c r="B260" s="58" t="s">
        <v>388</v>
      </c>
      <c r="C260" s="58">
        <v>600</v>
      </c>
      <c r="D260" s="59" t="s">
        <v>209</v>
      </c>
      <c r="E260" s="59" t="s">
        <v>209</v>
      </c>
      <c r="F260" s="36">
        <f>ведомств!F463</f>
        <v>79.18</v>
      </c>
      <c r="G260" s="36">
        <f>ведомств!G463</f>
        <v>0</v>
      </c>
      <c r="H260" s="36">
        <f>ведомств!H463</f>
        <v>0</v>
      </c>
      <c r="I260" s="36">
        <f>ведомств!I463</f>
        <v>0</v>
      </c>
      <c r="J260" s="36">
        <f>ведомств!J463</f>
        <v>79.18</v>
      </c>
    </row>
    <row r="261" spans="1:10" s="85" customFormat="1" ht="51.75" customHeight="1">
      <c r="A261" s="145" t="s">
        <v>798</v>
      </c>
      <c r="B261" s="58" t="s">
        <v>1027</v>
      </c>
      <c r="C261" s="58">
        <v>600</v>
      </c>
      <c r="D261" s="59" t="s">
        <v>209</v>
      </c>
      <c r="E261" s="59" t="s">
        <v>209</v>
      </c>
      <c r="F261" s="36">
        <f>ведомств!F465</f>
        <v>500</v>
      </c>
      <c r="G261" s="36">
        <f>ведомств!G465</f>
        <v>0</v>
      </c>
      <c r="H261" s="36">
        <f>ведомств!H465</f>
        <v>0</v>
      </c>
      <c r="I261" s="36">
        <f>ведомств!I465</f>
        <v>0</v>
      </c>
      <c r="J261" s="36">
        <f>ведомств!J465</f>
        <v>500</v>
      </c>
    </row>
    <row r="262" spans="1:10" s="85" customFormat="1" ht="51.75" customHeight="1">
      <c r="A262" s="145" t="s">
        <v>792</v>
      </c>
      <c r="B262" s="58" t="s">
        <v>1026</v>
      </c>
      <c r="C262" s="58">
        <v>200</v>
      </c>
      <c r="D262" s="59" t="s">
        <v>209</v>
      </c>
      <c r="E262" s="59" t="s">
        <v>204</v>
      </c>
      <c r="F262" s="36">
        <f>ведомств!F407</f>
        <v>91.3</v>
      </c>
      <c r="G262" s="36">
        <f>ведомств!G407</f>
        <v>0</v>
      </c>
      <c r="H262" s="36">
        <f>ведомств!H407</f>
        <v>0</v>
      </c>
      <c r="I262" s="36">
        <f>ведомств!I407</f>
        <v>0</v>
      </c>
      <c r="J262" s="36">
        <f>ведомств!J407</f>
        <v>91.3</v>
      </c>
    </row>
    <row r="263" spans="1:10" s="85" customFormat="1" ht="11.25">
      <c r="A263" s="106" t="s">
        <v>181</v>
      </c>
      <c r="B263" s="89" t="s">
        <v>248</v>
      </c>
      <c r="C263" s="89"/>
      <c r="D263" s="3"/>
      <c r="E263" s="3"/>
      <c r="F263" s="90">
        <f>F264+F270+F273+F275+F280+F284+F285+F283+F274+F282+F265+F266+F269+F268+F272+F281+F271+F267</f>
        <v>60030.520000000004</v>
      </c>
      <c r="G263" s="90">
        <f>G264+G270+G273+G275+G280+G284+G285+G283+G274+G282+G265+G266+G269+G268+G272+G281+G271+G267</f>
        <v>0</v>
      </c>
      <c r="H263" s="90">
        <f>H264+H270+H273+H275+H280+H284+H285+H283+H274+H282+H265+H266+H269+H268+H272+H281+H271+H267</f>
        <v>0</v>
      </c>
      <c r="I263" s="90">
        <f>I264+I270+I273+I275+I280+I284+I285+I283+I274+I282+I265+I266+I269+I268+I272+I281+I271+I267</f>
        <v>0</v>
      </c>
      <c r="J263" s="90">
        <f>J264+J270+J273+J275+J280+J284+J285+J283+J274+J282+J265+J266+J269+J268+J272+J281+J271+J267</f>
        <v>60030.520000000004</v>
      </c>
    </row>
    <row r="264" spans="1:10" s="85" customFormat="1" ht="45">
      <c r="A264" s="30" t="s">
        <v>517</v>
      </c>
      <c r="B264" s="58" t="s">
        <v>259</v>
      </c>
      <c r="C264" s="58">
        <v>200</v>
      </c>
      <c r="D264" s="59" t="s">
        <v>6</v>
      </c>
      <c r="E264" s="59" t="s">
        <v>18</v>
      </c>
      <c r="F264" s="60">
        <f>ведомств!F567</f>
        <v>0</v>
      </c>
      <c r="G264" s="60">
        <f>ведомств!G567</f>
        <v>0</v>
      </c>
      <c r="H264" s="60">
        <f>ведомств!H567</f>
        <v>0</v>
      </c>
      <c r="I264" s="60">
        <f>ведомств!I567</f>
        <v>0</v>
      </c>
      <c r="J264" s="60">
        <f>ведомств!J567</f>
        <v>0</v>
      </c>
    </row>
    <row r="265" spans="1:10" s="85" customFormat="1" ht="49.5" customHeight="1">
      <c r="A265" s="30" t="s">
        <v>517</v>
      </c>
      <c r="B265" s="58" t="s">
        <v>259</v>
      </c>
      <c r="C265" s="58">
        <v>200</v>
      </c>
      <c r="D265" s="59" t="s">
        <v>210</v>
      </c>
      <c r="E265" s="59" t="s">
        <v>206</v>
      </c>
      <c r="F265" s="60">
        <f>ведомств!F88</f>
        <v>10</v>
      </c>
      <c r="G265" s="60">
        <f>ведомств!G88</f>
        <v>0</v>
      </c>
      <c r="H265" s="60">
        <f>ведомств!H88</f>
        <v>0</v>
      </c>
      <c r="I265" s="60">
        <f>ведомств!I88</f>
        <v>0</v>
      </c>
      <c r="J265" s="60">
        <f>ведомств!J88</f>
        <v>10</v>
      </c>
    </row>
    <row r="266" spans="1:10" s="85" customFormat="1" ht="49.5" customHeight="1">
      <c r="A266" s="30" t="s">
        <v>517</v>
      </c>
      <c r="B266" s="58" t="s">
        <v>259</v>
      </c>
      <c r="C266" s="58">
        <v>200</v>
      </c>
      <c r="D266" s="59" t="s">
        <v>15</v>
      </c>
      <c r="E266" s="59" t="s">
        <v>208</v>
      </c>
      <c r="F266" s="60">
        <f>ведомств!F814</f>
        <v>10</v>
      </c>
      <c r="G266" s="60">
        <f>ведомств!G814</f>
        <v>-10</v>
      </c>
      <c r="H266" s="60">
        <f>ведомств!H814</f>
        <v>0</v>
      </c>
      <c r="I266" s="60">
        <f>ведомств!I814</f>
        <v>0</v>
      </c>
      <c r="J266" s="60">
        <f>ведомств!J814</f>
        <v>0</v>
      </c>
    </row>
    <row r="267" spans="1:10" s="85" customFormat="1" ht="49.5" customHeight="1">
      <c r="A267" s="30" t="s">
        <v>1073</v>
      </c>
      <c r="B267" s="58" t="s">
        <v>259</v>
      </c>
      <c r="C267" s="58">
        <v>600</v>
      </c>
      <c r="D267" s="59" t="s">
        <v>15</v>
      </c>
      <c r="E267" s="59" t="s">
        <v>208</v>
      </c>
      <c r="F267" s="60">
        <f>ведомств!F815</f>
        <v>0</v>
      </c>
      <c r="G267" s="60">
        <f>ведомств!G815</f>
        <v>10</v>
      </c>
      <c r="H267" s="60">
        <f>ведомств!H815</f>
        <v>0</v>
      </c>
      <c r="I267" s="60">
        <f>ведомств!I815</f>
        <v>0</v>
      </c>
      <c r="J267" s="60">
        <f>ведомств!J815</f>
        <v>10</v>
      </c>
    </row>
    <row r="268" spans="1:10" s="85" customFormat="1" ht="49.5" customHeight="1">
      <c r="A268" s="30" t="s">
        <v>517</v>
      </c>
      <c r="B268" s="58" t="s">
        <v>259</v>
      </c>
      <c r="C268" s="58">
        <v>200</v>
      </c>
      <c r="D268" s="59" t="s">
        <v>16</v>
      </c>
      <c r="E268" s="59" t="s">
        <v>204</v>
      </c>
      <c r="F268" s="60">
        <f>ведомств!F158</f>
        <v>20</v>
      </c>
      <c r="G268" s="60">
        <f>ведомств!G158</f>
        <v>0</v>
      </c>
      <c r="H268" s="60">
        <f>ведомств!H158</f>
        <v>0</v>
      </c>
      <c r="I268" s="60">
        <f>ведомств!I158</f>
        <v>0</v>
      </c>
      <c r="J268" s="60">
        <f>ведомств!J158</f>
        <v>20</v>
      </c>
    </row>
    <row r="269" spans="1:10" s="85" customFormat="1" ht="49.5" customHeight="1">
      <c r="A269" s="30" t="s">
        <v>517</v>
      </c>
      <c r="B269" s="58" t="s">
        <v>259</v>
      </c>
      <c r="C269" s="58">
        <v>200</v>
      </c>
      <c r="D269" s="59" t="s">
        <v>209</v>
      </c>
      <c r="E269" s="59" t="s">
        <v>211</v>
      </c>
      <c r="F269" s="60">
        <f>ведомств!F491</f>
        <v>10</v>
      </c>
      <c r="G269" s="60">
        <f>ведомств!G491</f>
        <v>0</v>
      </c>
      <c r="H269" s="60">
        <f>ведомств!H491</f>
        <v>0</v>
      </c>
      <c r="I269" s="60">
        <f>ведомств!I491</f>
        <v>0</v>
      </c>
      <c r="J269" s="60">
        <f>ведомств!J491</f>
        <v>10</v>
      </c>
    </row>
    <row r="270" spans="1:10" s="85" customFormat="1" ht="45">
      <c r="A270" s="30" t="s">
        <v>647</v>
      </c>
      <c r="B270" s="58" t="s">
        <v>261</v>
      </c>
      <c r="C270" s="58">
        <v>200</v>
      </c>
      <c r="D270" s="59" t="s">
        <v>6</v>
      </c>
      <c r="E270" s="59" t="s">
        <v>18</v>
      </c>
      <c r="F270" s="60">
        <f>ведомств!F569</f>
        <v>0</v>
      </c>
      <c r="G270" s="60">
        <f>ведомств!G569</f>
        <v>0</v>
      </c>
      <c r="H270" s="60">
        <f>ведомств!H569</f>
        <v>0</v>
      </c>
      <c r="I270" s="60">
        <f>ведомств!I569</f>
        <v>0</v>
      </c>
      <c r="J270" s="60">
        <f>ведомств!J569</f>
        <v>0</v>
      </c>
    </row>
    <row r="271" spans="1:10" s="85" customFormat="1" ht="45">
      <c r="A271" s="30" t="s">
        <v>647</v>
      </c>
      <c r="B271" s="58" t="s">
        <v>261</v>
      </c>
      <c r="C271" s="58">
        <v>200</v>
      </c>
      <c r="D271" s="59" t="s">
        <v>209</v>
      </c>
      <c r="E271" s="59" t="s">
        <v>211</v>
      </c>
      <c r="F271" s="193">
        <f>ведомств!F471</f>
        <v>13</v>
      </c>
      <c r="G271" s="60">
        <f>ведомств!G471</f>
        <v>0</v>
      </c>
      <c r="H271" s="60">
        <f>ведомств!H471</f>
        <v>0</v>
      </c>
      <c r="I271" s="60">
        <f>ведомств!I471</f>
        <v>0</v>
      </c>
      <c r="J271" s="60">
        <f>ведомств!J471</f>
        <v>13</v>
      </c>
    </row>
    <row r="272" spans="1:10" s="85" customFormat="1" ht="45">
      <c r="A272" s="30" t="s">
        <v>647</v>
      </c>
      <c r="B272" s="58" t="s">
        <v>261</v>
      </c>
      <c r="C272" s="58">
        <v>200</v>
      </c>
      <c r="D272" s="59" t="s">
        <v>210</v>
      </c>
      <c r="E272" s="59" t="s">
        <v>206</v>
      </c>
      <c r="F272" s="193">
        <f>ведомств!F92</f>
        <v>37</v>
      </c>
      <c r="G272" s="60">
        <f>ведомств!G92</f>
        <v>0</v>
      </c>
      <c r="H272" s="60">
        <f>ведомств!H92</f>
        <v>0</v>
      </c>
      <c r="I272" s="60">
        <f>ведомств!I92</f>
        <v>0</v>
      </c>
      <c r="J272" s="60">
        <f>ведомств!J92</f>
        <v>37</v>
      </c>
    </row>
    <row r="273" spans="1:10" s="85" customFormat="1" ht="56.25">
      <c r="A273" s="30" t="s">
        <v>645</v>
      </c>
      <c r="B273" s="58" t="s">
        <v>260</v>
      </c>
      <c r="C273" s="58">
        <v>200</v>
      </c>
      <c r="D273" s="59" t="s">
        <v>6</v>
      </c>
      <c r="E273" s="59" t="s">
        <v>18</v>
      </c>
      <c r="F273" s="60">
        <f>ведомств!F571</f>
        <v>0</v>
      </c>
      <c r="G273" s="60">
        <f>ведомств!G571</f>
        <v>0</v>
      </c>
      <c r="H273" s="60">
        <f>ведомств!H571</f>
        <v>0</v>
      </c>
      <c r="I273" s="60">
        <f>ведомств!I571</f>
        <v>0</v>
      </c>
      <c r="J273" s="60">
        <f>ведомств!J571</f>
        <v>0</v>
      </c>
    </row>
    <row r="274" spans="1:10" s="85" customFormat="1" ht="45">
      <c r="A274" s="30" t="s">
        <v>1050</v>
      </c>
      <c r="B274" s="58" t="s">
        <v>260</v>
      </c>
      <c r="C274" s="58">
        <v>500</v>
      </c>
      <c r="D274" s="59" t="s">
        <v>6</v>
      </c>
      <c r="E274" s="59" t="s">
        <v>18</v>
      </c>
      <c r="F274" s="60">
        <f>ведомств!F658</f>
        <v>101.944</v>
      </c>
      <c r="G274" s="60">
        <f>ведомств!G658</f>
        <v>0</v>
      </c>
      <c r="H274" s="60">
        <f>ведомств!H658</f>
        <v>0</v>
      </c>
      <c r="I274" s="60">
        <f>ведомств!I658</f>
        <v>0</v>
      </c>
      <c r="J274" s="60">
        <f>ведомств!J658</f>
        <v>101.944</v>
      </c>
    </row>
    <row r="275" spans="1:10" s="85" customFormat="1" ht="22.5">
      <c r="A275" s="30" t="s">
        <v>504</v>
      </c>
      <c r="B275" s="58" t="s">
        <v>249</v>
      </c>
      <c r="C275" s="58"/>
      <c r="D275" s="59"/>
      <c r="E275" s="59"/>
      <c r="F275" s="60">
        <f>F276+F277+F279+F278</f>
        <v>51596.576</v>
      </c>
      <c r="G275" s="60">
        <f>G276+G277+G279+G278</f>
        <v>0</v>
      </c>
      <c r="H275" s="60">
        <f>H276+H277+H279+H278</f>
        <v>0</v>
      </c>
      <c r="I275" s="60">
        <f>I276+I277+I279+I278</f>
        <v>0</v>
      </c>
      <c r="J275" s="60">
        <f>J276+J277+J279+J278</f>
        <v>51596.576</v>
      </c>
    </row>
    <row r="276" spans="1:10" s="85" customFormat="1" ht="45">
      <c r="A276" s="30" t="s">
        <v>582</v>
      </c>
      <c r="B276" s="58" t="s">
        <v>577</v>
      </c>
      <c r="C276" s="58">
        <v>200</v>
      </c>
      <c r="D276" s="59" t="s">
        <v>206</v>
      </c>
      <c r="E276" s="59" t="s">
        <v>211</v>
      </c>
      <c r="F276" s="36">
        <f>ведомств!F186+ведомств!F898+ведомств!F294</f>
        <v>1500</v>
      </c>
      <c r="G276" s="36">
        <f>ведомств!G186+ведомств!G898+ведомств!G294</f>
        <v>0</v>
      </c>
      <c r="H276" s="36">
        <f>ведомств!H186+ведомств!H898+ведомств!H294</f>
        <v>0</v>
      </c>
      <c r="I276" s="36">
        <f>ведомств!I186+ведомств!I898+ведомств!I294</f>
        <v>0</v>
      </c>
      <c r="J276" s="36">
        <f>ведомств!J186+ведомств!J898+ведомств!J294</f>
        <v>1500</v>
      </c>
    </row>
    <row r="277" spans="1:10" s="85" customFormat="1" ht="56.25">
      <c r="A277" s="30" t="s">
        <v>583</v>
      </c>
      <c r="B277" s="58" t="s">
        <v>578</v>
      </c>
      <c r="C277" s="58">
        <v>200</v>
      </c>
      <c r="D277" s="59" t="s">
        <v>206</v>
      </c>
      <c r="E277" s="59" t="s">
        <v>211</v>
      </c>
      <c r="F277" s="36">
        <f>ведомств!F188</f>
        <v>17817.125</v>
      </c>
      <c r="G277" s="36">
        <f>ведомств!G188</f>
        <v>-494.109</v>
      </c>
      <c r="H277" s="36">
        <f>ведомств!H188</f>
        <v>0</v>
      </c>
      <c r="I277" s="36">
        <f>ведомств!I188</f>
        <v>0</v>
      </c>
      <c r="J277" s="36">
        <f>ведомств!J188</f>
        <v>17323.016</v>
      </c>
    </row>
    <row r="278" spans="1:10" s="85" customFormat="1" ht="48.75" customHeight="1">
      <c r="A278" s="30" t="s">
        <v>973</v>
      </c>
      <c r="B278" s="58" t="s">
        <v>578</v>
      </c>
      <c r="C278" s="58">
        <v>500</v>
      </c>
      <c r="D278" s="59" t="s">
        <v>206</v>
      </c>
      <c r="E278" s="59" t="s">
        <v>211</v>
      </c>
      <c r="F278" s="36">
        <f>ведомств!F671</f>
        <v>450</v>
      </c>
      <c r="G278" s="36">
        <f>ведомств!G671</f>
        <v>0</v>
      </c>
      <c r="H278" s="36">
        <f>ведомств!H671</f>
        <v>0</v>
      </c>
      <c r="I278" s="36">
        <f>ведомств!I671</f>
        <v>0</v>
      </c>
      <c r="J278" s="36">
        <f>ведомств!J671</f>
        <v>450</v>
      </c>
    </row>
    <row r="279" spans="1:10" s="85" customFormat="1" ht="56.25">
      <c r="A279" s="30" t="s">
        <v>581</v>
      </c>
      <c r="B279" s="58" t="s">
        <v>578</v>
      </c>
      <c r="C279" s="58">
        <v>600</v>
      </c>
      <c r="D279" s="59" t="s">
        <v>206</v>
      </c>
      <c r="E279" s="59" t="s">
        <v>211</v>
      </c>
      <c r="F279" s="36">
        <f>ведомств!F189</f>
        <v>31829.450999999997</v>
      </c>
      <c r="G279" s="36">
        <f>ведомств!G189</f>
        <v>494.109</v>
      </c>
      <c r="H279" s="36">
        <f>ведомств!H189</f>
        <v>0</v>
      </c>
      <c r="I279" s="36">
        <f>ведомств!I189</f>
        <v>0</v>
      </c>
      <c r="J279" s="36">
        <f>ведомств!J189</f>
        <v>32323.559999999998</v>
      </c>
    </row>
    <row r="280" spans="1:10" s="85" customFormat="1" ht="45">
      <c r="A280" s="30" t="s">
        <v>643</v>
      </c>
      <c r="B280" s="58" t="s">
        <v>262</v>
      </c>
      <c r="C280" s="58">
        <v>200</v>
      </c>
      <c r="D280" s="59" t="s">
        <v>6</v>
      </c>
      <c r="E280" s="59" t="s">
        <v>18</v>
      </c>
      <c r="F280" s="60">
        <f>ведомств!F573</f>
        <v>38.2</v>
      </c>
      <c r="G280" s="60">
        <f>ведомств!G573</f>
        <v>0</v>
      </c>
      <c r="H280" s="60">
        <f>ведомств!H573</f>
        <v>0</v>
      </c>
      <c r="I280" s="60">
        <f>ведомств!I573</f>
        <v>0</v>
      </c>
      <c r="J280" s="60">
        <f>ведомств!J573</f>
        <v>38.2</v>
      </c>
    </row>
    <row r="281" spans="1:10" s="85" customFormat="1" ht="45">
      <c r="A281" s="30" t="s">
        <v>643</v>
      </c>
      <c r="B281" s="58" t="s">
        <v>262</v>
      </c>
      <c r="C281" s="58">
        <v>200</v>
      </c>
      <c r="D281" s="59" t="s">
        <v>210</v>
      </c>
      <c r="E281" s="59" t="s">
        <v>206</v>
      </c>
      <c r="F281" s="60">
        <f>ведомств!F90</f>
        <v>2</v>
      </c>
      <c r="G281" s="60">
        <f>ведомств!G90</f>
        <v>0</v>
      </c>
      <c r="H281" s="60">
        <f>ведомств!H90</f>
        <v>0</v>
      </c>
      <c r="I281" s="60">
        <f>ведомств!I90</f>
        <v>0</v>
      </c>
      <c r="J281" s="60">
        <f>ведомств!J90</f>
        <v>2</v>
      </c>
    </row>
    <row r="282" spans="1:10" s="85" customFormat="1" ht="33.75">
      <c r="A282" s="30" t="s">
        <v>1045</v>
      </c>
      <c r="B282" s="58" t="s">
        <v>262</v>
      </c>
      <c r="C282" s="58">
        <v>300</v>
      </c>
      <c r="D282" s="59" t="s">
        <v>6</v>
      </c>
      <c r="E282" s="59" t="s">
        <v>18</v>
      </c>
      <c r="F282" s="60">
        <f>ведомств!F574</f>
        <v>6</v>
      </c>
      <c r="G282" s="60">
        <f>ведомств!G574</f>
        <v>0</v>
      </c>
      <c r="H282" s="60">
        <f>ведомств!H574</f>
        <v>0</v>
      </c>
      <c r="I282" s="60">
        <f>ведомств!I574</f>
        <v>0</v>
      </c>
      <c r="J282" s="60">
        <f>ведомств!J574</f>
        <v>6</v>
      </c>
    </row>
    <row r="283" spans="1:10" s="85" customFormat="1" ht="33.75">
      <c r="A283" s="30" t="s">
        <v>968</v>
      </c>
      <c r="B283" s="58" t="s">
        <v>262</v>
      </c>
      <c r="C283" s="58">
        <v>500</v>
      </c>
      <c r="D283" s="59" t="s">
        <v>6</v>
      </c>
      <c r="E283" s="59" t="s">
        <v>18</v>
      </c>
      <c r="F283" s="60">
        <f>ведомств!F656</f>
        <v>285.8</v>
      </c>
      <c r="G283" s="60">
        <f>ведомств!G656</f>
        <v>0</v>
      </c>
      <c r="H283" s="60">
        <f>ведомств!H656</f>
        <v>0</v>
      </c>
      <c r="I283" s="60">
        <f>ведомств!I656</f>
        <v>0</v>
      </c>
      <c r="J283" s="60">
        <f>ведомств!J656</f>
        <v>285.8</v>
      </c>
    </row>
    <row r="284" spans="1:10" s="85" customFormat="1" ht="56.25">
      <c r="A284" s="30" t="s">
        <v>640</v>
      </c>
      <c r="B284" s="58" t="s">
        <v>263</v>
      </c>
      <c r="C284" s="58">
        <v>500</v>
      </c>
      <c r="D284" s="59" t="s">
        <v>205</v>
      </c>
      <c r="E284" s="59" t="s">
        <v>15</v>
      </c>
      <c r="F284" s="60">
        <f>ведомств!F667</f>
        <v>6202.8</v>
      </c>
      <c r="G284" s="60">
        <f>ведомств!G667</f>
        <v>170.705</v>
      </c>
      <c r="H284" s="60">
        <f>ведомств!H667</f>
        <v>0</v>
      </c>
      <c r="I284" s="60">
        <f>ведомств!I667</f>
        <v>0</v>
      </c>
      <c r="J284" s="60">
        <f>ведомств!J667</f>
        <v>6373.505</v>
      </c>
    </row>
    <row r="285" spans="1:10" s="85" customFormat="1" ht="67.5">
      <c r="A285" s="30" t="s">
        <v>641</v>
      </c>
      <c r="B285" s="58" t="s">
        <v>263</v>
      </c>
      <c r="C285" s="58">
        <v>200</v>
      </c>
      <c r="D285" s="59" t="s">
        <v>205</v>
      </c>
      <c r="E285" s="59" t="s">
        <v>211</v>
      </c>
      <c r="F285" s="60">
        <f>ведомств!F597</f>
        <v>1697.2</v>
      </c>
      <c r="G285" s="60">
        <f>ведомств!G597</f>
        <v>-170.705</v>
      </c>
      <c r="H285" s="60">
        <f>ведомств!H597</f>
        <v>0</v>
      </c>
      <c r="I285" s="60">
        <f>ведомств!I597</f>
        <v>0</v>
      </c>
      <c r="J285" s="60">
        <f>ведомств!J597</f>
        <v>1526.4950000000001</v>
      </c>
    </row>
    <row r="286" spans="1:10" s="88" customFormat="1" ht="11.25" customHeight="1">
      <c r="A286" s="32" t="s">
        <v>42</v>
      </c>
      <c r="B286" s="89" t="s">
        <v>266</v>
      </c>
      <c r="C286" s="89"/>
      <c r="D286" s="3"/>
      <c r="E286" s="3"/>
      <c r="F286" s="90">
        <f>SUM(F287:F288)</f>
        <v>1000</v>
      </c>
      <c r="G286" s="90">
        <f>SUM(G287:G288)</f>
        <v>0</v>
      </c>
      <c r="H286" s="90">
        <f>SUM(H287:H288)</f>
        <v>0</v>
      </c>
      <c r="I286" s="90">
        <f>SUM(I287:I288)</f>
        <v>0</v>
      </c>
      <c r="J286" s="90">
        <f>SUM(J287:J288)</f>
        <v>1000</v>
      </c>
    </row>
    <row r="287" spans="1:10" s="88" customFormat="1" ht="36" customHeight="1">
      <c r="A287" s="30" t="s">
        <v>518</v>
      </c>
      <c r="B287" s="58" t="s">
        <v>267</v>
      </c>
      <c r="C287" s="58">
        <v>200</v>
      </c>
      <c r="D287" s="59" t="s">
        <v>211</v>
      </c>
      <c r="E287" s="59" t="s">
        <v>211</v>
      </c>
      <c r="F287" s="60">
        <f>ведомств!F635+ведомств!F707</f>
        <v>13.5</v>
      </c>
      <c r="G287" s="60">
        <f>ведомств!G635+ведомств!G707</f>
        <v>0</v>
      </c>
      <c r="H287" s="60">
        <f>ведомств!H635+ведомств!H707</f>
        <v>0</v>
      </c>
      <c r="I287" s="60">
        <f>ведомств!I635+ведомств!I707</f>
        <v>0</v>
      </c>
      <c r="J287" s="60">
        <f>ведомств!J635+ведомств!J707</f>
        <v>13.5</v>
      </c>
    </row>
    <row r="288" spans="1:10" s="88" customFormat="1" ht="36" customHeight="1">
      <c r="A288" s="30" t="s">
        <v>956</v>
      </c>
      <c r="B288" s="58" t="s">
        <v>267</v>
      </c>
      <c r="C288" s="58">
        <v>600</v>
      </c>
      <c r="D288" s="59" t="s">
        <v>211</v>
      </c>
      <c r="E288" s="59" t="s">
        <v>211</v>
      </c>
      <c r="F288" s="60">
        <f>ведомств!F708</f>
        <v>986.5</v>
      </c>
      <c r="G288" s="60">
        <f>ведомств!G708</f>
        <v>0</v>
      </c>
      <c r="H288" s="60">
        <f>ведомств!H708</f>
        <v>0</v>
      </c>
      <c r="I288" s="60">
        <f>ведомств!I708</f>
        <v>0</v>
      </c>
      <c r="J288" s="60">
        <f>ведомств!J708</f>
        <v>986.5</v>
      </c>
    </row>
    <row r="289" spans="1:10" s="88" customFormat="1" ht="22.5">
      <c r="A289" s="108" t="s">
        <v>228</v>
      </c>
      <c r="B289" s="89" t="s">
        <v>264</v>
      </c>
      <c r="C289" s="89"/>
      <c r="D289" s="3"/>
      <c r="E289" s="3"/>
      <c r="F289" s="90">
        <f>SUM(F290:F297)</f>
        <v>2105</v>
      </c>
      <c r="G289" s="90">
        <f>SUM(G290:G297)</f>
        <v>103.238</v>
      </c>
      <c r="H289" s="90">
        <f>SUM(H290:H297)</f>
        <v>0</v>
      </c>
      <c r="I289" s="90">
        <f>SUM(I290:I297)</f>
        <v>0</v>
      </c>
      <c r="J289" s="90">
        <f>SUM(J290:J297)</f>
        <v>2208.2380000000003</v>
      </c>
    </row>
    <row r="290" spans="1:10" s="88" customFormat="1" ht="45">
      <c r="A290" s="30" t="s">
        <v>597</v>
      </c>
      <c r="B290" s="58" t="s">
        <v>305</v>
      </c>
      <c r="C290" s="58">
        <v>200</v>
      </c>
      <c r="D290" s="59" t="s">
        <v>15</v>
      </c>
      <c r="E290" s="59" t="s">
        <v>208</v>
      </c>
      <c r="F290" s="60">
        <f>ведомств!F818</f>
        <v>8.800000000000182</v>
      </c>
      <c r="G290" s="60">
        <f>ведомств!G818</f>
        <v>0</v>
      </c>
      <c r="H290" s="60">
        <f>ведомств!H818</f>
        <v>0</v>
      </c>
      <c r="I290" s="60">
        <f>ведомств!I818</f>
        <v>0</v>
      </c>
      <c r="J290" s="60">
        <f>ведомств!J818</f>
        <v>8.800000000000182</v>
      </c>
    </row>
    <row r="291" spans="1:10" s="88" customFormat="1" ht="35.25" customHeight="1">
      <c r="A291" s="30" t="s">
        <v>519</v>
      </c>
      <c r="B291" s="58" t="s">
        <v>305</v>
      </c>
      <c r="C291" s="58">
        <v>300</v>
      </c>
      <c r="D291" s="59" t="s">
        <v>15</v>
      </c>
      <c r="E291" s="59" t="s">
        <v>208</v>
      </c>
      <c r="F291" s="36">
        <f>ведомств!F819</f>
        <v>355</v>
      </c>
      <c r="G291" s="36">
        <f>ведомств!G819</f>
        <v>-40</v>
      </c>
      <c r="H291" s="36">
        <f>ведомств!H819</f>
        <v>0</v>
      </c>
      <c r="I291" s="36">
        <f>ведомств!I819</f>
        <v>0</v>
      </c>
      <c r="J291" s="36">
        <f>ведомств!J819</f>
        <v>315</v>
      </c>
    </row>
    <row r="292" spans="1:10" s="88" customFormat="1" ht="46.5" customHeight="1">
      <c r="A292" s="30" t="s">
        <v>600</v>
      </c>
      <c r="B292" s="58" t="s">
        <v>305</v>
      </c>
      <c r="C292" s="58">
        <v>600</v>
      </c>
      <c r="D292" s="59" t="s">
        <v>15</v>
      </c>
      <c r="E292" s="59" t="s">
        <v>208</v>
      </c>
      <c r="F292" s="36">
        <f>ведомств!F820</f>
        <v>1369.8</v>
      </c>
      <c r="G292" s="36">
        <f>ведомств!G820</f>
        <v>143.5</v>
      </c>
      <c r="H292" s="36">
        <f>ведомств!H820</f>
        <v>0</v>
      </c>
      <c r="I292" s="36">
        <f>ведомств!I820</f>
        <v>0</v>
      </c>
      <c r="J292" s="36">
        <f>ведомств!J820</f>
        <v>1513.3</v>
      </c>
    </row>
    <row r="293" spans="1:10" s="88" customFormat="1" ht="46.5" customHeight="1">
      <c r="A293" s="8" t="s">
        <v>975</v>
      </c>
      <c r="B293" s="58" t="s">
        <v>926</v>
      </c>
      <c r="C293" s="58">
        <v>200</v>
      </c>
      <c r="D293" s="59" t="s">
        <v>6</v>
      </c>
      <c r="E293" s="59" t="s">
        <v>18</v>
      </c>
      <c r="F293" s="36">
        <f>ведомств!F866</f>
        <v>88.787</v>
      </c>
      <c r="G293" s="36">
        <f>ведомств!G866</f>
        <v>0</v>
      </c>
      <c r="H293" s="36">
        <f>ведомств!H866</f>
        <v>0</v>
      </c>
      <c r="I293" s="36">
        <f>ведомств!I866</f>
        <v>0</v>
      </c>
      <c r="J293" s="36">
        <f>ведомств!J866</f>
        <v>88.787</v>
      </c>
    </row>
    <row r="294" spans="1:10" s="88" customFormat="1" ht="46.5" customHeight="1">
      <c r="A294" s="8" t="s">
        <v>975</v>
      </c>
      <c r="B294" s="58" t="s">
        <v>926</v>
      </c>
      <c r="C294" s="58">
        <v>200</v>
      </c>
      <c r="D294" s="59" t="s">
        <v>209</v>
      </c>
      <c r="E294" s="59" t="s">
        <v>204</v>
      </c>
      <c r="F294" s="36">
        <f>ведомств!F376</f>
        <v>85.482</v>
      </c>
      <c r="G294" s="36">
        <f>ведомств!G376</f>
        <v>0</v>
      </c>
      <c r="H294" s="36">
        <f>ведомств!H376</f>
        <v>0</v>
      </c>
      <c r="I294" s="36">
        <f>ведомств!I376</f>
        <v>0</v>
      </c>
      <c r="J294" s="36">
        <f>ведомств!J376</f>
        <v>85.482</v>
      </c>
    </row>
    <row r="295" spans="1:10" s="88" customFormat="1" ht="46.5" customHeight="1">
      <c r="A295" s="8" t="s">
        <v>975</v>
      </c>
      <c r="B295" s="58" t="s">
        <v>926</v>
      </c>
      <c r="C295" s="58">
        <v>200</v>
      </c>
      <c r="D295" s="59" t="s">
        <v>209</v>
      </c>
      <c r="E295" s="59" t="s">
        <v>211</v>
      </c>
      <c r="F295" s="36">
        <f>ведомств!F494</f>
        <v>34.518</v>
      </c>
      <c r="G295" s="36">
        <f>ведомств!G494</f>
        <v>-0.262</v>
      </c>
      <c r="H295" s="36">
        <f>ведомств!H494</f>
        <v>0</v>
      </c>
      <c r="I295" s="36">
        <f>ведомств!I494</f>
        <v>0</v>
      </c>
      <c r="J295" s="36">
        <f>ведомств!J494</f>
        <v>34.256</v>
      </c>
    </row>
    <row r="296" spans="1:10" s="88" customFormat="1" ht="46.5" customHeight="1">
      <c r="A296" s="8" t="s">
        <v>975</v>
      </c>
      <c r="B296" s="58" t="s">
        <v>926</v>
      </c>
      <c r="C296" s="58">
        <v>200</v>
      </c>
      <c r="D296" s="59" t="s">
        <v>210</v>
      </c>
      <c r="E296" s="59" t="s">
        <v>6</v>
      </c>
      <c r="F296" s="36">
        <f>ведомств!F48</f>
        <v>92.244</v>
      </c>
      <c r="G296" s="36">
        <f>ведомств!G48</f>
        <v>0</v>
      </c>
      <c r="H296" s="36">
        <f>ведомств!H48</f>
        <v>0</v>
      </c>
      <c r="I296" s="36">
        <f>ведомств!I48</f>
        <v>0</v>
      </c>
      <c r="J296" s="36">
        <f>ведомств!J48</f>
        <v>92.244</v>
      </c>
    </row>
    <row r="297" spans="1:10" s="88" customFormat="1" ht="46.5" customHeight="1">
      <c r="A297" s="8" t="s">
        <v>928</v>
      </c>
      <c r="B297" s="58" t="s">
        <v>926</v>
      </c>
      <c r="C297" s="58">
        <v>600</v>
      </c>
      <c r="D297" s="59" t="s">
        <v>15</v>
      </c>
      <c r="E297" s="59" t="s">
        <v>208</v>
      </c>
      <c r="F297" s="36">
        <f>ведомств!F822</f>
        <v>70.36899999999997</v>
      </c>
      <c r="G297" s="36">
        <f>ведомств!G822</f>
        <v>0</v>
      </c>
      <c r="H297" s="36">
        <f>ведомств!H822</f>
        <v>0</v>
      </c>
      <c r="I297" s="36">
        <f>ведомств!I822</f>
        <v>0</v>
      </c>
      <c r="J297" s="36">
        <f>ведомств!J822</f>
        <v>70.36899999999997</v>
      </c>
    </row>
    <row r="298" spans="1:10" s="85" customFormat="1" ht="22.5">
      <c r="A298" s="108" t="s">
        <v>187</v>
      </c>
      <c r="B298" s="89" t="s">
        <v>250</v>
      </c>
      <c r="C298" s="89"/>
      <c r="D298" s="3"/>
      <c r="E298" s="3"/>
      <c r="F298" s="90">
        <f>F299+F312+F313+F314</f>
        <v>40591.643000000004</v>
      </c>
      <c r="G298" s="90">
        <f>G299+G312+G313+G314</f>
        <v>0</v>
      </c>
      <c r="H298" s="90">
        <f>H299+H312+H313+H314</f>
        <v>0</v>
      </c>
      <c r="I298" s="90">
        <f>I299+I312+I313+I314</f>
        <v>0</v>
      </c>
      <c r="J298" s="90">
        <f>J299+J312+J313+J314</f>
        <v>40591.643000000004</v>
      </c>
    </row>
    <row r="299" spans="1:10" s="85" customFormat="1" ht="33.75">
      <c r="A299" s="30" t="s">
        <v>520</v>
      </c>
      <c r="B299" s="58" t="s">
        <v>251</v>
      </c>
      <c r="C299" s="58"/>
      <c r="D299" s="59"/>
      <c r="E299" s="59"/>
      <c r="F299" s="60">
        <f>SUM(F300:F311)</f>
        <v>34477.691000000006</v>
      </c>
      <c r="G299" s="60">
        <f>SUM(G300:G311)</f>
        <v>0</v>
      </c>
      <c r="H299" s="60">
        <f>SUM(H300:H311)</f>
        <v>0</v>
      </c>
      <c r="I299" s="60">
        <f>SUM(I300:I311)</f>
        <v>0</v>
      </c>
      <c r="J299" s="60">
        <f>SUM(J300:J311)</f>
        <v>34477.691000000006</v>
      </c>
    </row>
    <row r="300" spans="1:10" s="85" customFormat="1" ht="33.75">
      <c r="A300" s="30" t="s">
        <v>390</v>
      </c>
      <c r="B300" s="58" t="s">
        <v>253</v>
      </c>
      <c r="C300" s="58">
        <v>200</v>
      </c>
      <c r="D300" s="59" t="s">
        <v>207</v>
      </c>
      <c r="E300" s="59" t="s">
        <v>207</v>
      </c>
      <c r="F300" s="60">
        <f>ведомств!F232</f>
        <v>1176.3010000000006</v>
      </c>
      <c r="G300" s="60">
        <f>ведомств!G232</f>
        <v>0</v>
      </c>
      <c r="H300" s="60">
        <f>ведомств!H232</f>
        <v>0</v>
      </c>
      <c r="I300" s="60">
        <f>ведомств!I232</f>
        <v>0</v>
      </c>
      <c r="J300" s="60">
        <f>ведомств!J232</f>
        <v>1176.3010000000006</v>
      </c>
    </row>
    <row r="301" spans="1:10" s="85" customFormat="1" ht="46.5" customHeight="1">
      <c r="A301" s="30" t="s">
        <v>935</v>
      </c>
      <c r="B301" s="58" t="s">
        <v>253</v>
      </c>
      <c r="C301" s="58">
        <v>400</v>
      </c>
      <c r="D301" s="59" t="s">
        <v>207</v>
      </c>
      <c r="E301" s="59" t="s">
        <v>207</v>
      </c>
      <c r="F301" s="60">
        <f>ведомств!F233</f>
        <v>13982.08</v>
      </c>
      <c r="G301" s="60">
        <f>ведомств!G233</f>
        <v>0</v>
      </c>
      <c r="H301" s="60">
        <f>ведомств!H233</f>
        <v>0</v>
      </c>
      <c r="I301" s="60">
        <f>ведомств!I233</f>
        <v>0</v>
      </c>
      <c r="J301" s="60">
        <f>ведомств!J233</f>
        <v>13982.08</v>
      </c>
    </row>
    <row r="302" spans="1:10" s="85" customFormat="1" ht="45">
      <c r="A302" s="30" t="s">
        <v>621</v>
      </c>
      <c r="B302" s="124" t="s">
        <v>699</v>
      </c>
      <c r="C302" s="58">
        <v>300</v>
      </c>
      <c r="D302" s="59" t="s">
        <v>15</v>
      </c>
      <c r="E302" s="59" t="s">
        <v>206</v>
      </c>
      <c r="F302" s="60">
        <f>ведомств!F289</f>
        <v>0</v>
      </c>
      <c r="G302" s="60">
        <f>ведомств!G289</f>
        <v>0</v>
      </c>
      <c r="H302" s="60">
        <f>ведомств!H289</f>
        <v>0</v>
      </c>
      <c r="I302" s="60">
        <f>ведомств!I289</f>
        <v>0</v>
      </c>
      <c r="J302" s="60">
        <f>ведомств!J289</f>
        <v>0</v>
      </c>
    </row>
    <row r="303" spans="1:10" s="85" customFormat="1" ht="33.75">
      <c r="A303" s="30" t="s">
        <v>1031</v>
      </c>
      <c r="B303" s="58" t="s">
        <v>254</v>
      </c>
      <c r="C303" s="58">
        <v>200</v>
      </c>
      <c r="D303" s="59" t="s">
        <v>207</v>
      </c>
      <c r="E303" s="59" t="s">
        <v>207</v>
      </c>
      <c r="F303" s="36">
        <f>ведомств!F235</f>
        <v>5825.061000000001</v>
      </c>
      <c r="G303" s="36">
        <f>ведомств!G235</f>
        <v>0</v>
      </c>
      <c r="H303" s="36">
        <f>ведомств!H235</f>
        <v>0</v>
      </c>
      <c r="I303" s="36">
        <f>ведомств!I235</f>
        <v>0</v>
      </c>
      <c r="J303" s="36">
        <f>ведомств!J235</f>
        <v>5825.061000000001</v>
      </c>
    </row>
    <row r="304" spans="1:10" s="85" customFormat="1" ht="45">
      <c r="A304" s="30" t="s">
        <v>1032</v>
      </c>
      <c r="B304" s="58" t="s">
        <v>254</v>
      </c>
      <c r="C304" s="58">
        <v>400</v>
      </c>
      <c r="D304" s="59" t="s">
        <v>207</v>
      </c>
      <c r="E304" s="59" t="s">
        <v>207</v>
      </c>
      <c r="F304" s="36">
        <f>ведомств!F236</f>
        <v>3643.451</v>
      </c>
      <c r="G304" s="36">
        <f>ведомств!G236</f>
        <v>0</v>
      </c>
      <c r="H304" s="36">
        <f>ведомств!H236</f>
        <v>0</v>
      </c>
      <c r="I304" s="36">
        <f>ведомств!I236</f>
        <v>0</v>
      </c>
      <c r="J304" s="36">
        <f>ведомств!J236</f>
        <v>3643.451</v>
      </c>
    </row>
    <row r="305" spans="1:10" s="85" customFormat="1" ht="22.5">
      <c r="A305" s="30" t="s">
        <v>1033</v>
      </c>
      <c r="B305" s="58" t="s">
        <v>254</v>
      </c>
      <c r="C305" s="58">
        <v>500</v>
      </c>
      <c r="D305" s="59" t="s">
        <v>207</v>
      </c>
      <c r="E305" s="59" t="s">
        <v>207</v>
      </c>
      <c r="F305" s="36">
        <f>ведомств!F680</f>
        <v>100</v>
      </c>
      <c r="G305" s="36">
        <f>ведомств!G680</f>
        <v>0</v>
      </c>
      <c r="H305" s="36">
        <f>ведомств!H680</f>
        <v>0</v>
      </c>
      <c r="I305" s="36">
        <f>ведомств!I680</f>
        <v>0</v>
      </c>
      <c r="J305" s="36">
        <f>ведомств!J680</f>
        <v>100</v>
      </c>
    </row>
    <row r="306" spans="1:10" s="85" customFormat="1" ht="57.75" customHeight="1">
      <c r="A306" s="30" t="s">
        <v>829</v>
      </c>
      <c r="B306" s="58" t="s">
        <v>480</v>
      </c>
      <c r="C306" s="58">
        <v>200</v>
      </c>
      <c r="D306" s="59" t="s">
        <v>208</v>
      </c>
      <c r="E306" s="59" t="s">
        <v>207</v>
      </c>
      <c r="F306" s="36">
        <f>ведомств!F925</f>
        <v>820.6510000000001</v>
      </c>
      <c r="G306" s="36">
        <f>ведомств!G925</f>
        <v>0</v>
      </c>
      <c r="H306" s="36">
        <f>ведомств!H925</f>
        <v>0</v>
      </c>
      <c r="I306" s="36">
        <f>ведомств!I925</f>
        <v>0</v>
      </c>
      <c r="J306" s="36">
        <f>ведомств!J925</f>
        <v>820.6510000000001</v>
      </c>
    </row>
    <row r="307" spans="1:10" s="85" customFormat="1" ht="38.25" customHeight="1">
      <c r="A307" s="30" t="s">
        <v>819</v>
      </c>
      <c r="B307" s="45" t="s">
        <v>818</v>
      </c>
      <c r="C307" s="58">
        <v>200</v>
      </c>
      <c r="D307" s="59" t="s">
        <v>207</v>
      </c>
      <c r="E307" s="59" t="s">
        <v>207</v>
      </c>
      <c r="F307" s="36">
        <f>ведомств!F623+ведомств!F238+ведомств!F915</f>
        <v>1159.798</v>
      </c>
      <c r="G307" s="36">
        <f>ведомств!G623+ведомств!G238+ведомств!G915</f>
        <v>0</v>
      </c>
      <c r="H307" s="36">
        <f>ведомств!H623+ведомств!H238+ведомств!H915</f>
        <v>0</v>
      </c>
      <c r="I307" s="36">
        <f>ведомств!I623+ведомств!I238+ведомств!I915</f>
        <v>0</v>
      </c>
      <c r="J307" s="36">
        <f>ведомств!J623+ведомств!J238+ведомств!J915</f>
        <v>1159.798</v>
      </c>
    </row>
    <row r="308" spans="1:10" s="85" customFormat="1" ht="48" customHeight="1">
      <c r="A308" s="30" t="s">
        <v>623</v>
      </c>
      <c r="B308" s="124" t="s">
        <v>720</v>
      </c>
      <c r="C308" s="58">
        <v>200</v>
      </c>
      <c r="D308" s="59" t="s">
        <v>208</v>
      </c>
      <c r="E308" s="59" t="s">
        <v>207</v>
      </c>
      <c r="F308" s="36">
        <f>ведомств!F927</f>
        <v>373.51899999999995</v>
      </c>
      <c r="G308" s="36">
        <f>ведомств!G927</f>
        <v>0</v>
      </c>
      <c r="H308" s="36">
        <f>ведомств!H927</f>
        <v>0</v>
      </c>
      <c r="I308" s="36">
        <f>ведомств!I927</f>
        <v>0</v>
      </c>
      <c r="J308" s="36">
        <f>ведомств!J927</f>
        <v>373.51899999999995</v>
      </c>
    </row>
    <row r="309" spans="1:10" s="85" customFormat="1" ht="48" customHeight="1">
      <c r="A309" s="30" t="s">
        <v>623</v>
      </c>
      <c r="B309" s="128" t="s">
        <v>965</v>
      </c>
      <c r="C309" s="58">
        <v>200</v>
      </c>
      <c r="D309" s="59" t="s">
        <v>208</v>
      </c>
      <c r="E309" s="59" t="s">
        <v>207</v>
      </c>
      <c r="F309" s="36">
        <f>ведомств!F929</f>
        <v>96.83</v>
      </c>
      <c r="G309" s="36">
        <f>ведомств!G929</f>
        <v>0</v>
      </c>
      <c r="H309" s="36">
        <f>ведомств!H929</f>
        <v>0</v>
      </c>
      <c r="I309" s="36">
        <f>ведомств!I929</f>
        <v>0</v>
      </c>
      <c r="J309" s="36">
        <f>ведомств!J929</f>
        <v>96.83</v>
      </c>
    </row>
    <row r="310" spans="1:10" s="85" customFormat="1" ht="48" customHeight="1">
      <c r="A310" s="30" t="s">
        <v>870</v>
      </c>
      <c r="B310" s="124" t="s">
        <v>839</v>
      </c>
      <c r="C310" s="58">
        <v>200</v>
      </c>
      <c r="D310" s="59" t="s">
        <v>207</v>
      </c>
      <c r="E310" s="59" t="s">
        <v>207</v>
      </c>
      <c r="F310" s="36">
        <f>ведомств!F240</f>
        <v>40</v>
      </c>
      <c r="G310" s="36">
        <f>ведомств!G240</f>
        <v>0</v>
      </c>
      <c r="H310" s="36">
        <f>ведомств!H240</f>
        <v>0</v>
      </c>
      <c r="I310" s="36">
        <f>ведомств!I240</f>
        <v>0</v>
      </c>
      <c r="J310" s="36">
        <f>ведомств!J240</f>
        <v>40</v>
      </c>
    </row>
    <row r="311" spans="1:10" s="85" customFormat="1" ht="48" customHeight="1">
      <c r="A311" s="30" t="s">
        <v>841</v>
      </c>
      <c r="B311" s="124" t="s">
        <v>839</v>
      </c>
      <c r="C311" s="58">
        <v>400</v>
      </c>
      <c r="D311" s="59" t="s">
        <v>207</v>
      </c>
      <c r="E311" s="59" t="s">
        <v>207</v>
      </c>
      <c r="F311" s="36">
        <f>ведомств!F241</f>
        <v>7260</v>
      </c>
      <c r="G311" s="36">
        <f>ведомств!G241</f>
        <v>0</v>
      </c>
      <c r="H311" s="36">
        <f>ведомств!H241</f>
        <v>0</v>
      </c>
      <c r="I311" s="36">
        <f>ведомств!I241</f>
        <v>0</v>
      </c>
      <c r="J311" s="36">
        <f>ведомств!J241</f>
        <v>7260</v>
      </c>
    </row>
    <row r="312" spans="1:10" s="85" customFormat="1" ht="36" customHeight="1">
      <c r="A312" s="30" t="s">
        <v>694</v>
      </c>
      <c r="B312" s="58" t="s">
        <v>692</v>
      </c>
      <c r="C312" s="58">
        <v>200</v>
      </c>
      <c r="D312" s="59" t="s">
        <v>207</v>
      </c>
      <c r="E312" s="59" t="s">
        <v>204</v>
      </c>
      <c r="F312" s="36">
        <f>ведомств!F216</f>
        <v>766.034</v>
      </c>
      <c r="G312" s="36">
        <f>ведомств!G216</f>
        <v>0</v>
      </c>
      <c r="H312" s="36">
        <f>ведомств!H216</f>
        <v>0</v>
      </c>
      <c r="I312" s="36">
        <f>ведомств!I216</f>
        <v>0</v>
      </c>
      <c r="J312" s="36">
        <f>ведомств!J216</f>
        <v>766.034</v>
      </c>
    </row>
    <row r="313" spans="1:10" s="85" customFormat="1" ht="36" customHeight="1">
      <c r="A313" s="30" t="s">
        <v>694</v>
      </c>
      <c r="B313" s="58" t="s">
        <v>692</v>
      </c>
      <c r="C313" s="58">
        <v>200</v>
      </c>
      <c r="D313" s="59" t="s">
        <v>207</v>
      </c>
      <c r="E313" s="59" t="s">
        <v>207</v>
      </c>
      <c r="F313" s="36">
        <f>ведомств!F214</f>
        <v>0</v>
      </c>
      <c r="G313" s="36">
        <f>ведомств!G214</f>
        <v>0</v>
      </c>
      <c r="H313" s="36">
        <f>ведомств!H214</f>
        <v>0</v>
      </c>
      <c r="I313" s="36">
        <f>ведомств!I214</f>
        <v>0</v>
      </c>
      <c r="J313" s="36">
        <f>ведомств!J214</f>
        <v>0</v>
      </c>
    </row>
    <row r="314" spans="1:10" s="85" customFormat="1" ht="36" customHeight="1">
      <c r="A314" s="8" t="s">
        <v>938</v>
      </c>
      <c r="B314" s="58" t="s">
        <v>936</v>
      </c>
      <c r="C314" s="58">
        <v>200</v>
      </c>
      <c r="D314" s="59" t="s">
        <v>207</v>
      </c>
      <c r="E314" s="59" t="s">
        <v>205</v>
      </c>
      <c r="F314" s="36">
        <f>ведомств!F224</f>
        <v>5347.918</v>
      </c>
      <c r="G314" s="36">
        <f>ведомств!G224</f>
        <v>0</v>
      </c>
      <c r="H314" s="36">
        <f>ведомств!H224</f>
        <v>0</v>
      </c>
      <c r="I314" s="36">
        <f>ведомств!I224</f>
        <v>0</v>
      </c>
      <c r="J314" s="36">
        <f>ведомств!J224</f>
        <v>5347.918</v>
      </c>
    </row>
    <row r="315" spans="1:10" s="88" customFormat="1" ht="22.5">
      <c r="A315" s="32" t="s">
        <v>43</v>
      </c>
      <c r="B315" s="89" t="s">
        <v>275</v>
      </c>
      <c r="C315" s="89"/>
      <c r="D315" s="3"/>
      <c r="E315" s="3"/>
      <c r="F315" s="90">
        <f>F316</f>
        <v>49563.222</v>
      </c>
      <c r="G315" s="90">
        <f>G316</f>
        <v>0</v>
      </c>
      <c r="H315" s="90">
        <f>H316</f>
        <v>0</v>
      </c>
      <c r="I315" s="90">
        <f>I316</f>
        <v>0</v>
      </c>
      <c r="J315" s="90">
        <f>J316</f>
        <v>49563.222</v>
      </c>
    </row>
    <row r="316" spans="1:10" s="88" customFormat="1" ht="22.5">
      <c r="A316" s="30" t="s">
        <v>721</v>
      </c>
      <c r="B316" s="58" t="s">
        <v>276</v>
      </c>
      <c r="C316" s="89"/>
      <c r="D316" s="3"/>
      <c r="E316" s="3"/>
      <c r="F316" s="90">
        <f>SUM(F317:F329)</f>
        <v>49563.222</v>
      </c>
      <c r="G316" s="90">
        <f>SUM(G317:G329)</f>
        <v>0</v>
      </c>
      <c r="H316" s="90">
        <f>SUM(H317:H329)</f>
        <v>0</v>
      </c>
      <c r="I316" s="90">
        <f>SUM(I317:I329)</f>
        <v>0</v>
      </c>
      <c r="J316" s="90">
        <f>SUM(J317:J329)</f>
        <v>49563.222</v>
      </c>
    </row>
    <row r="317" spans="1:10" s="88" customFormat="1" ht="67.5">
      <c r="A317" s="30" t="s">
        <v>521</v>
      </c>
      <c r="B317" s="58" t="s">
        <v>276</v>
      </c>
      <c r="C317" s="58">
        <v>100</v>
      </c>
      <c r="D317" s="59" t="s">
        <v>16</v>
      </c>
      <c r="E317" s="59" t="s">
        <v>204</v>
      </c>
      <c r="F317" s="36">
        <f>ведомств!F138</f>
        <v>5157.352000000001</v>
      </c>
      <c r="G317" s="36">
        <f>ведомств!G138</f>
        <v>-10.634</v>
      </c>
      <c r="H317" s="36">
        <f>ведомств!H138</f>
        <v>0</v>
      </c>
      <c r="I317" s="36">
        <f>ведомств!I138</f>
        <v>0</v>
      </c>
      <c r="J317" s="36">
        <f>ведомств!J138</f>
        <v>5146.718000000001</v>
      </c>
    </row>
    <row r="318" spans="1:10" s="85" customFormat="1" ht="45">
      <c r="A318" s="30" t="s">
        <v>522</v>
      </c>
      <c r="B318" s="58" t="s">
        <v>276</v>
      </c>
      <c r="C318" s="58">
        <v>200</v>
      </c>
      <c r="D318" s="59" t="s">
        <v>16</v>
      </c>
      <c r="E318" s="59" t="s">
        <v>204</v>
      </c>
      <c r="F318" s="36">
        <f>ведомств!F139</f>
        <v>3628.317</v>
      </c>
      <c r="G318" s="36">
        <f>ведомств!G139</f>
        <v>10.634</v>
      </c>
      <c r="H318" s="36">
        <f>ведомств!H139</f>
        <v>0</v>
      </c>
      <c r="I318" s="36">
        <f>ведомств!I139</f>
        <v>0</v>
      </c>
      <c r="J318" s="36">
        <f>ведомств!J139</f>
        <v>3638.951</v>
      </c>
    </row>
    <row r="319" spans="1:10" s="85" customFormat="1" ht="33.75">
      <c r="A319" s="30" t="s">
        <v>869</v>
      </c>
      <c r="B319" s="58" t="s">
        <v>276</v>
      </c>
      <c r="C319" s="58">
        <v>300</v>
      </c>
      <c r="D319" s="59" t="s">
        <v>16</v>
      </c>
      <c r="E319" s="59" t="s">
        <v>204</v>
      </c>
      <c r="F319" s="36">
        <f>ведомств!F140</f>
        <v>243.351</v>
      </c>
      <c r="G319" s="36">
        <f>ведомств!G140</f>
        <v>0</v>
      </c>
      <c r="H319" s="36">
        <f>ведомств!H140</f>
        <v>0</v>
      </c>
      <c r="I319" s="36">
        <f>ведомств!I140</f>
        <v>0</v>
      </c>
      <c r="J319" s="36">
        <f>ведомств!J140</f>
        <v>243.351</v>
      </c>
    </row>
    <row r="320" spans="1:10" s="85" customFormat="1" ht="45">
      <c r="A320" s="30" t="s">
        <v>523</v>
      </c>
      <c r="B320" s="58" t="s">
        <v>276</v>
      </c>
      <c r="C320" s="58">
        <v>600</v>
      </c>
      <c r="D320" s="59" t="s">
        <v>16</v>
      </c>
      <c r="E320" s="59" t="s">
        <v>6</v>
      </c>
      <c r="F320" s="36">
        <f>ведомств!F116</f>
        <v>34415.75</v>
      </c>
      <c r="G320" s="36">
        <f>ведомств!G116</f>
        <v>0</v>
      </c>
      <c r="H320" s="36">
        <f>ведомств!H116</f>
        <v>0</v>
      </c>
      <c r="I320" s="36">
        <f>ведомств!I116</f>
        <v>0</v>
      </c>
      <c r="J320" s="36">
        <f>ведомств!J116</f>
        <v>34415.75</v>
      </c>
    </row>
    <row r="321" spans="1:10" s="85" customFormat="1" ht="45">
      <c r="A321" s="30" t="s">
        <v>523</v>
      </c>
      <c r="B321" s="58" t="s">
        <v>276</v>
      </c>
      <c r="C321" s="58">
        <v>600</v>
      </c>
      <c r="D321" s="59" t="s">
        <v>16</v>
      </c>
      <c r="E321" s="59" t="s">
        <v>204</v>
      </c>
      <c r="F321" s="36">
        <f>ведомств!F141</f>
        <v>5917.952</v>
      </c>
      <c r="G321" s="36">
        <f>ведомств!G141</f>
        <v>0</v>
      </c>
      <c r="H321" s="36">
        <f>ведомств!H141</f>
        <v>0</v>
      </c>
      <c r="I321" s="36">
        <f>ведомств!I141</f>
        <v>0</v>
      </c>
      <c r="J321" s="36">
        <f>ведомств!J141</f>
        <v>5917.952</v>
      </c>
    </row>
    <row r="322" spans="1:10" s="85" customFormat="1" ht="33.75">
      <c r="A322" s="30" t="s">
        <v>524</v>
      </c>
      <c r="B322" s="58" t="s">
        <v>276</v>
      </c>
      <c r="C322" s="58">
        <v>800</v>
      </c>
      <c r="D322" s="59" t="s">
        <v>16</v>
      </c>
      <c r="E322" s="59" t="s">
        <v>204</v>
      </c>
      <c r="F322" s="36">
        <f>ведомств!F142</f>
        <v>120.5</v>
      </c>
      <c r="G322" s="36">
        <f>ведомств!G142</f>
        <v>0</v>
      </c>
      <c r="H322" s="36">
        <f>ведомств!H142</f>
        <v>0</v>
      </c>
      <c r="I322" s="36">
        <f>ведомств!I142</f>
        <v>0</v>
      </c>
      <c r="J322" s="36">
        <f>ведомств!J142</f>
        <v>120.5</v>
      </c>
    </row>
    <row r="323" spans="1:10" s="85" customFormat="1" ht="48.75" customHeight="1">
      <c r="A323" s="10" t="s">
        <v>575</v>
      </c>
      <c r="B323" s="45" t="s">
        <v>572</v>
      </c>
      <c r="C323" s="58">
        <v>200</v>
      </c>
      <c r="D323" s="59" t="s">
        <v>16</v>
      </c>
      <c r="E323" s="59" t="s">
        <v>204</v>
      </c>
      <c r="F323" s="36">
        <f>ведомств!F144</f>
        <v>10</v>
      </c>
      <c r="G323" s="36">
        <f>ведомств!G144</f>
        <v>0</v>
      </c>
      <c r="H323" s="36">
        <f>ведомств!H144</f>
        <v>0</v>
      </c>
      <c r="I323" s="36">
        <f>ведомств!I144</f>
        <v>0</v>
      </c>
      <c r="J323" s="36">
        <f>ведомств!J144</f>
        <v>10</v>
      </c>
    </row>
    <row r="324" spans="1:10" s="85" customFormat="1" ht="48.75" customHeight="1">
      <c r="A324" s="144" t="s">
        <v>992</v>
      </c>
      <c r="B324" s="45" t="s">
        <v>984</v>
      </c>
      <c r="C324" s="58">
        <v>600</v>
      </c>
      <c r="D324" s="59" t="s">
        <v>16</v>
      </c>
      <c r="E324" s="59" t="s">
        <v>204</v>
      </c>
      <c r="F324" s="36">
        <f>ведомств!F146</f>
        <v>10</v>
      </c>
      <c r="G324" s="36">
        <f>ведомств!G146</f>
        <v>0</v>
      </c>
      <c r="H324" s="36">
        <f>ведомств!H146</f>
        <v>0</v>
      </c>
      <c r="I324" s="36">
        <f>ведомств!I146</f>
        <v>0</v>
      </c>
      <c r="J324" s="36">
        <f>ведомств!J146</f>
        <v>10</v>
      </c>
    </row>
    <row r="325" spans="1:10" s="85" customFormat="1" ht="56.25">
      <c r="A325" s="30" t="s">
        <v>618</v>
      </c>
      <c r="B325" s="45" t="s">
        <v>617</v>
      </c>
      <c r="C325" s="58">
        <v>200</v>
      </c>
      <c r="D325" s="59" t="s">
        <v>16</v>
      </c>
      <c r="E325" s="59" t="s">
        <v>204</v>
      </c>
      <c r="F325" s="36">
        <f>ведомств!F148</f>
        <v>10</v>
      </c>
      <c r="G325" s="36">
        <f>ведомств!G148</f>
        <v>0</v>
      </c>
      <c r="H325" s="36">
        <f>ведомств!H148</f>
        <v>0</v>
      </c>
      <c r="I325" s="36">
        <f>ведомств!I148</f>
        <v>0</v>
      </c>
      <c r="J325" s="36">
        <f>ведомств!J148</f>
        <v>10</v>
      </c>
    </row>
    <row r="326" spans="1:10" s="85" customFormat="1" ht="56.25">
      <c r="A326" s="30" t="s">
        <v>697</v>
      </c>
      <c r="B326" s="45" t="s">
        <v>696</v>
      </c>
      <c r="C326" s="58">
        <v>200</v>
      </c>
      <c r="D326" s="59" t="s">
        <v>16</v>
      </c>
      <c r="E326" s="59" t="s">
        <v>204</v>
      </c>
      <c r="F326" s="36">
        <f>ведомств!F150</f>
        <v>0</v>
      </c>
      <c r="G326" s="36">
        <f>ведомств!G150</f>
        <v>0</v>
      </c>
      <c r="H326" s="36">
        <f>ведомств!H150</f>
        <v>0</v>
      </c>
      <c r="I326" s="36">
        <f>ведомств!I150</f>
        <v>0</v>
      </c>
      <c r="J326" s="36">
        <f>ведомств!J150</f>
        <v>0</v>
      </c>
    </row>
    <row r="327" spans="1:10" s="85" customFormat="1" ht="56.25">
      <c r="A327" s="30" t="s">
        <v>576</v>
      </c>
      <c r="B327" s="122" t="s">
        <v>574</v>
      </c>
      <c r="C327" s="58">
        <v>200</v>
      </c>
      <c r="D327" s="59" t="s">
        <v>16</v>
      </c>
      <c r="E327" s="59" t="s">
        <v>204</v>
      </c>
      <c r="F327" s="36">
        <f>ведомств!F152</f>
        <v>10</v>
      </c>
      <c r="G327" s="36">
        <f>ведомств!G152</f>
        <v>0</v>
      </c>
      <c r="H327" s="36">
        <f>ведомств!H152</f>
        <v>0</v>
      </c>
      <c r="I327" s="36">
        <f>ведомств!I152</f>
        <v>0</v>
      </c>
      <c r="J327" s="36">
        <f>ведомств!J152</f>
        <v>10</v>
      </c>
    </row>
    <row r="328" spans="1:10" s="85" customFormat="1" ht="70.5" customHeight="1">
      <c r="A328" s="145" t="s">
        <v>993</v>
      </c>
      <c r="B328" s="122" t="s">
        <v>985</v>
      </c>
      <c r="C328" s="58">
        <v>600</v>
      </c>
      <c r="D328" s="59" t="s">
        <v>16</v>
      </c>
      <c r="E328" s="59" t="s">
        <v>204</v>
      </c>
      <c r="F328" s="36">
        <f>ведомств!F154</f>
        <v>30</v>
      </c>
      <c r="G328" s="36">
        <f>ведомств!G154</f>
        <v>0</v>
      </c>
      <c r="H328" s="36">
        <f>ведомств!H154</f>
        <v>0</v>
      </c>
      <c r="I328" s="36">
        <f>ведомств!I154</f>
        <v>0</v>
      </c>
      <c r="J328" s="36">
        <f>ведомств!J154</f>
        <v>30</v>
      </c>
    </row>
    <row r="329" spans="1:10" s="85" customFormat="1" ht="62.25" customHeight="1">
      <c r="A329" s="145" t="s">
        <v>994</v>
      </c>
      <c r="B329" s="122" t="s">
        <v>986</v>
      </c>
      <c r="C329" s="58">
        <v>600</v>
      </c>
      <c r="D329" s="59" t="s">
        <v>16</v>
      </c>
      <c r="E329" s="59" t="s">
        <v>204</v>
      </c>
      <c r="F329" s="36">
        <f>ведомств!F156</f>
        <v>10</v>
      </c>
      <c r="G329" s="36">
        <f>ведомств!G156</f>
        <v>0</v>
      </c>
      <c r="H329" s="36">
        <f>ведомств!H156</f>
        <v>0</v>
      </c>
      <c r="I329" s="36">
        <f>ведомств!I156</f>
        <v>0</v>
      </c>
      <c r="J329" s="36">
        <f>ведомств!J156</f>
        <v>10</v>
      </c>
    </row>
    <row r="330" spans="1:10" s="98" customFormat="1" ht="33.75">
      <c r="A330" s="108" t="s">
        <v>44</v>
      </c>
      <c r="B330" s="89" t="s">
        <v>277</v>
      </c>
      <c r="C330" s="89"/>
      <c r="D330" s="3"/>
      <c r="E330" s="3"/>
      <c r="F330" s="90">
        <f>F334+F331</f>
        <v>81320.694</v>
      </c>
      <c r="G330" s="90">
        <f>G334+G331</f>
        <v>0</v>
      </c>
      <c r="H330" s="90">
        <f>H334+H331</f>
        <v>0</v>
      </c>
      <c r="I330" s="90">
        <f>I334+I331</f>
        <v>1000</v>
      </c>
      <c r="J330" s="90">
        <f>J334+J331</f>
        <v>82320.694</v>
      </c>
    </row>
    <row r="331" spans="1:10" s="98" customFormat="1" ht="27" customHeight="1">
      <c r="A331" s="8" t="s">
        <v>537</v>
      </c>
      <c r="B331" s="89"/>
      <c r="C331" s="89"/>
      <c r="D331" s="3"/>
      <c r="E331" s="3"/>
      <c r="F331" s="90">
        <f>F332+F333</f>
        <v>50</v>
      </c>
      <c r="G331" s="90">
        <f>G332+G333</f>
        <v>0</v>
      </c>
      <c r="H331" s="90">
        <f>H332+H333</f>
        <v>0</v>
      </c>
      <c r="I331" s="90">
        <f>I332+I333</f>
        <v>0</v>
      </c>
      <c r="J331" s="90">
        <f>J332+J333</f>
        <v>50</v>
      </c>
    </row>
    <row r="332" spans="1:10" s="85" customFormat="1" ht="47.25" customHeight="1">
      <c r="A332" s="30" t="s">
        <v>479</v>
      </c>
      <c r="B332" s="114" t="s">
        <v>477</v>
      </c>
      <c r="C332" s="58">
        <v>200</v>
      </c>
      <c r="D332" s="59" t="s">
        <v>209</v>
      </c>
      <c r="E332" s="59" t="s">
        <v>209</v>
      </c>
      <c r="F332" s="60">
        <f>ведомств!F40</f>
        <v>25</v>
      </c>
      <c r="G332" s="60">
        <f>ведомств!G40</f>
        <v>0</v>
      </c>
      <c r="H332" s="60">
        <f>ведомств!H40</f>
        <v>0</v>
      </c>
      <c r="I332" s="60">
        <f>ведомств!I40</f>
        <v>0</v>
      </c>
      <c r="J332" s="60">
        <f>ведомств!J40</f>
        <v>25</v>
      </c>
    </row>
    <row r="333" spans="1:10" s="85" customFormat="1" ht="47.25" customHeight="1">
      <c r="A333" s="30" t="s">
        <v>865</v>
      </c>
      <c r="B333" s="114" t="s">
        <v>864</v>
      </c>
      <c r="C333" s="58">
        <v>200</v>
      </c>
      <c r="D333" s="59" t="s">
        <v>209</v>
      </c>
      <c r="E333" s="59" t="s">
        <v>209</v>
      </c>
      <c r="F333" s="60">
        <f>ведомств!F42</f>
        <v>25</v>
      </c>
      <c r="G333" s="60">
        <f>ведомств!G42</f>
        <v>0</v>
      </c>
      <c r="H333" s="60">
        <f>ведомств!H42</f>
        <v>0</v>
      </c>
      <c r="I333" s="60">
        <f>ведомств!I42</f>
        <v>0</v>
      </c>
      <c r="J333" s="60">
        <f>ведомств!J42</f>
        <v>25</v>
      </c>
    </row>
    <row r="334" spans="1:10" s="85" customFormat="1" ht="24.75" customHeight="1">
      <c r="A334" s="34" t="s">
        <v>680</v>
      </c>
      <c r="B334" s="46" t="s">
        <v>279</v>
      </c>
      <c r="C334" s="95"/>
      <c r="D334" s="96"/>
      <c r="E334" s="96"/>
      <c r="F334" s="97">
        <f>SUM(F335:F356)</f>
        <v>81270.694</v>
      </c>
      <c r="G334" s="97">
        <f>SUM(G335:G356)</f>
        <v>0</v>
      </c>
      <c r="H334" s="97">
        <f>SUM(H335:H356)</f>
        <v>0</v>
      </c>
      <c r="I334" s="97">
        <f>SUM(I335:I356)</f>
        <v>1000</v>
      </c>
      <c r="J334" s="97">
        <f>SUM(J335:J356)</f>
        <v>82270.694</v>
      </c>
    </row>
    <row r="335" spans="1:10" s="85" customFormat="1" ht="68.25" customHeight="1">
      <c r="A335" s="30" t="s">
        <v>830</v>
      </c>
      <c r="B335" s="45" t="s">
        <v>378</v>
      </c>
      <c r="C335" s="58">
        <v>100</v>
      </c>
      <c r="D335" s="59" t="s">
        <v>210</v>
      </c>
      <c r="E335" s="59" t="s">
        <v>6</v>
      </c>
      <c r="F335" s="36">
        <f>ведомств!F51</f>
        <v>17491.66</v>
      </c>
      <c r="G335" s="36">
        <f>ведомств!G51</f>
        <v>0</v>
      </c>
      <c r="H335" s="36">
        <f>ведомств!H51</f>
        <v>0</v>
      </c>
      <c r="I335" s="36">
        <f>ведомств!I51</f>
        <v>0</v>
      </c>
      <c r="J335" s="36">
        <f>ведомств!J51</f>
        <v>17491.66</v>
      </c>
    </row>
    <row r="336" spans="1:10" s="85" customFormat="1" ht="45">
      <c r="A336" s="30" t="s">
        <v>691</v>
      </c>
      <c r="B336" s="45" t="s">
        <v>378</v>
      </c>
      <c r="C336" s="58">
        <v>200</v>
      </c>
      <c r="D336" s="59" t="s">
        <v>210</v>
      </c>
      <c r="E336" s="59" t="s">
        <v>6</v>
      </c>
      <c r="F336" s="36">
        <f>ведомств!F52</f>
        <v>2273.337</v>
      </c>
      <c r="G336" s="36">
        <f>ведомств!G52</f>
        <v>0</v>
      </c>
      <c r="H336" s="36">
        <f>ведомств!H52</f>
        <v>0</v>
      </c>
      <c r="I336" s="36">
        <f>ведомств!I52</f>
        <v>0</v>
      </c>
      <c r="J336" s="36">
        <f>ведомств!J52</f>
        <v>2273.337</v>
      </c>
    </row>
    <row r="337" spans="1:10" s="85" customFormat="1" ht="33.75">
      <c r="A337" s="30" t="s">
        <v>690</v>
      </c>
      <c r="B337" s="45" t="s">
        <v>378</v>
      </c>
      <c r="C337" s="58">
        <v>800</v>
      </c>
      <c r="D337" s="59" t="s">
        <v>210</v>
      </c>
      <c r="E337" s="59" t="s">
        <v>6</v>
      </c>
      <c r="F337" s="36">
        <f>ведомств!F53</f>
        <v>68.953</v>
      </c>
      <c r="G337" s="36">
        <f>ведомств!G53</f>
        <v>0</v>
      </c>
      <c r="H337" s="36">
        <f>ведомств!H53</f>
        <v>0</v>
      </c>
      <c r="I337" s="36">
        <f>ведомств!I53</f>
        <v>0</v>
      </c>
      <c r="J337" s="36">
        <f>ведомств!J53</f>
        <v>68.953</v>
      </c>
    </row>
    <row r="338" spans="1:10" s="85" customFormat="1" ht="57" customHeight="1">
      <c r="A338" s="30" t="s">
        <v>375</v>
      </c>
      <c r="B338" s="45" t="s">
        <v>373</v>
      </c>
      <c r="C338" s="58">
        <v>100</v>
      </c>
      <c r="D338" s="59" t="s">
        <v>209</v>
      </c>
      <c r="E338" s="59" t="s">
        <v>205</v>
      </c>
      <c r="F338" s="36">
        <f>ведомств!F22</f>
        <v>10631.110999999999</v>
      </c>
      <c r="G338" s="36">
        <f>ведомств!G22</f>
        <v>-17.62</v>
      </c>
      <c r="H338" s="36">
        <f>ведомств!H22</f>
        <v>0</v>
      </c>
      <c r="I338" s="36">
        <f>ведомств!I22</f>
        <v>0</v>
      </c>
      <c r="J338" s="36">
        <f>ведомств!J22</f>
        <v>10613.490999999998</v>
      </c>
    </row>
    <row r="339" spans="1:10" s="85" customFormat="1" ht="33.75">
      <c r="A339" s="30" t="s">
        <v>377</v>
      </c>
      <c r="B339" s="45" t="s">
        <v>373</v>
      </c>
      <c r="C339" s="58">
        <v>200</v>
      </c>
      <c r="D339" s="59" t="s">
        <v>209</v>
      </c>
      <c r="E339" s="59" t="s">
        <v>205</v>
      </c>
      <c r="F339" s="36">
        <f>ведомств!F23</f>
        <v>2119.886</v>
      </c>
      <c r="G339" s="36">
        <f>ведомств!G23</f>
        <v>-0.449</v>
      </c>
      <c r="H339" s="36">
        <f>ведомств!H23</f>
        <v>0</v>
      </c>
      <c r="I339" s="36">
        <f>ведомств!I23</f>
        <v>0</v>
      </c>
      <c r="J339" s="36">
        <f>ведомств!J23</f>
        <v>2119.437</v>
      </c>
    </row>
    <row r="340" spans="1:10" s="85" customFormat="1" ht="33.75">
      <c r="A340" s="30" t="s">
        <v>1068</v>
      </c>
      <c r="B340" s="45" t="s">
        <v>373</v>
      </c>
      <c r="C340" s="58">
        <v>300</v>
      </c>
      <c r="D340" s="59" t="s">
        <v>209</v>
      </c>
      <c r="E340" s="59" t="s">
        <v>205</v>
      </c>
      <c r="F340" s="36">
        <f>ведомств!F24</f>
        <v>0</v>
      </c>
      <c r="G340" s="36">
        <f>ведомств!G24</f>
        <v>17.62</v>
      </c>
      <c r="H340" s="36">
        <f>ведомств!H24</f>
        <v>0</v>
      </c>
      <c r="I340" s="36">
        <f>ведомств!I24</f>
        <v>0</v>
      </c>
      <c r="J340" s="36">
        <f>ведомств!J24</f>
        <v>17.62</v>
      </c>
    </row>
    <row r="341" spans="1:10" s="85" customFormat="1" ht="33.75">
      <c r="A341" s="30" t="s">
        <v>376</v>
      </c>
      <c r="B341" s="45" t="s">
        <v>373</v>
      </c>
      <c r="C341" s="58">
        <v>800</v>
      </c>
      <c r="D341" s="59" t="s">
        <v>209</v>
      </c>
      <c r="E341" s="59" t="s">
        <v>205</v>
      </c>
      <c r="F341" s="36">
        <f>ведомств!F25</f>
        <v>33.514</v>
      </c>
      <c r="G341" s="36">
        <f>ведомств!G25</f>
        <v>0</v>
      </c>
      <c r="H341" s="36">
        <f>ведомств!H25</f>
        <v>0</v>
      </c>
      <c r="I341" s="36">
        <f>ведомств!I25</f>
        <v>0</v>
      </c>
      <c r="J341" s="36">
        <f>ведомств!J25</f>
        <v>33.514</v>
      </c>
    </row>
    <row r="342" spans="1:10" s="85" customFormat="1" ht="63" customHeight="1">
      <c r="A342" s="30" t="s">
        <v>1072</v>
      </c>
      <c r="B342" s="45" t="s">
        <v>978</v>
      </c>
      <c r="C342" s="58">
        <v>200</v>
      </c>
      <c r="D342" s="59" t="s">
        <v>209</v>
      </c>
      <c r="E342" s="59" t="s">
        <v>205</v>
      </c>
      <c r="F342" s="36">
        <f>ведомств!F27</f>
        <v>3</v>
      </c>
      <c r="G342" s="36">
        <f>ведомств!G27</f>
        <v>0</v>
      </c>
      <c r="H342" s="36">
        <f>ведомств!H27</f>
        <v>0</v>
      </c>
      <c r="I342" s="36">
        <f>ведомств!I27</f>
        <v>0</v>
      </c>
      <c r="J342" s="36">
        <f>ведомств!J27</f>
        <v>3</v>
      </c>
    </row>
    <row r="343" spans="1:10" s="85" customFormat="1" ht="67.5">
      <c r="A343" s="30" t="s">
        <v>689</v>
      </c>
      <c r="B343" s="45" t="s">
        <v>379</v>
      </c>
      <c r="C343" s="58">
        <v>100</v>
      </c>
      <c r="D343" s="59" t="s">
        <v>210</v>
      </c>
      <c r="E343" s="59" t="s">
        <v>6</v>
      </c>
      <c r="F343" s="36">
        <f>ведомств!F55</f>
        <v>1094.946</v>
      </c>
      <c r="G343" s="36">
        <f>ведомств!G55</f>
        <v>0</v>
      </c>
      <c r="H343" s="36">
        <f>ведомств!H55</f>
        <v>0</v>
      </c>
      <c r="I343" s="36">
        <f>ведомств!I55</f>
        <v>0</v>
      </c>
      <c r="J343" s="36">
        <f>ведомств!J55</f>
        <v>1094.946</v>
      </c>
    </row>
    <row r="344" spans="1:10" s="85" customFormat="1" ht="33.75">
      <c r="A344" s="30" t="s">
        <v>686</v>
      </c>
      <c r="B344" s="45" t="s">
        <v>379</v>
      </c>
      <c r="C344" s="58">
        <v>200</v>
      </c>
      <c r="D344" s="59" t="s">
        <v>210</v>
      </c>
      <c r="E344" s="59" t="s">
        <v>6</v>
      </c>
      <c r="F344" s="36">
        <f>ведомств!F56</f>
        <v>719.912</v>
      </c>
      <c r="G344" s="36">
        <f>ведомств!G56</f>
        <v>-141.361</v>
      </c>
      <c r="H344" s="36">
        <f>ведомств!H56</f>
        <v>0</v>
      </c>
      <c r="I344" s="36">
        <f>ведомств!I56</f>
        <v>0</v>
      </c>
      <c r="J344" s="36">
        <f>ведомств!J56</f>
        <v>578.551</v>
      </c>
    </row>
    <row r="345" spans="1:10" s="85" customFormat="1" ht="51" customHeight="1">
      <c r="A345" s="30" t="s">
        <v>1051</v>
      </c>
      <c r="B345" s="45" t="s">
        <v>379</v>
      </c>
      <c r="C345" s="58">
        <v>400</v>
      </c>
      <c r="D345" s="59" t="s">
        <v>210</v>
      </c>
      <c r="E345" s="59" t="s">
        <v>6</v>
      </c>
      <c r="F345" s="36">
        <f>ведомств!F57</f>
        <v>210</v>
      </c>
      <c r="G345" s="36">
        <f>ведомств!G57</f>
        <v>0</v>
      </c>
      <c r="H345" s="36">
        <f>ведомств!H57</f>
        <v>0</v>
      </c>
      <c r="I345" s="36">
        <f>ведомств!I57</f>
        <v>0</v>
      </c>
      <c r="J345" s="36">
        <f>ведомств!J57</f>
        <v>210</v>
      </c>
    </row>
    <row r="346" spans="1:10" s="85" customFormat="1" ht="80.25" customHeight="1">
      <c r="A346" s="30" t="s">
        <v>687</v>
      </c>
      <c r="B346" s="45" t="s">
        <v>380</v>
      </c>
      <c r="C346" s="58">
        <v>100</v>
      </c>
      <c r="D346" s="59" t="s">
        <v>210</v>
      </c>
      <c r="E346" s="59" t="s">
        <v>6</v>
      </c>
      <c r="F346" s="36">
        <f>ведомств!F59</f>
        <v>25377.143000000004</v>
      </c>
      <c r="G346" s="36">
        <f>ведомств!G59</f>
        <v>0</v>
      </c>
      <c r="H346" s="36">
        <f>ведомств!H59</f>
        <v>0</v>
      </c>
      <c r="I346" s="36">
        <f>ведомств!I59</f>
        <v>0</v>
      </c>
      <c r="J346" s="36">
        <f>ведомств!J59</f>
        <v>25377.143000000004</v>
      </c>
    </row>
    <row r="347" spans="1:10" s="85" customFormat="1" ht="56.25">
      <c r="A347" s="30" t="s">
        <v>688</v>
      </c>
      <c r="B347" s="45" t="s">
        <v>380</v>
      </c>
      <c r="C347" s="58">
        <v>200</v>
      </c>
      <c r="D347" s="59" t="s">
        <v>210</v>
      </c>
      <c r="E347" s="59" t="s">
        <v>6</v>
      </c>
      <c r="F347" s="36">
        <f>ведомств!F60</f>
        <v>8496.586</v>
      </c>
      <c r="G347" s="36">
        <f>ведомств!G60</f>
        <v>-90.851</v>
      </c>
      <c r="H347" s="36">
        <f>ведомств!H60</f>
        <v>0</v>
      </c>
      <c r="I347" s="36">
        <f>ведомств!I60</f>
        <v>0</v>
      </c>
      <c r="J347" s="36">
        <f>ведомств!J60</f>
        <v>8405.734999999999</v>
      </c>
    </row>
    <row r="348" spans="1:10" s="85" customFormat="1" ht="68.25" customHeight="1">
      <c r="A348" s="30" t="s">
        <v>1071</v>
      </c>
      <c r="B348" s="45" t="s">
        <v>1069</v>
      </c>
      <c r="C348" s="58">
        <v>200</v>
      </c>
      <c r="D348" s="59" t="s">
        <v>210</v>
      </c>
      <c r="E348" s="59" t="s">
        <v>6</v>
      </c>
      <c r="F348" s="36">
        <f>ведомств!F64</f>
        <v>0</v>
      </c>
      <c r="G348" s="36">
        <f>ведомств!G64</f>
        <v>151.12</v>
      </c>
      <c r="H348" s="36">
        <f>ведомств!H64</f>
        <v>0</v>
      </c>
      <c r="I348" s="36">
        <f>ведомств!I64</f>
        <v>0</v>
      </c>
      <c r="J348" s="36">
        <f>ведомств!J64</f>
        <v>151.12</v>
      </c>
    </row>
    <row r="349" spans="1:10" s="85" customFormat="1" ht="63" customHeight="1">
      <c r="A349" s="30" t="s">
        <v>1052</v>
      </c>
      <c r="B349" s="45" t="s">
        <v>380</v>
      </c>
      <c r="C349" s="58">
        <v>400</v>
      </c>
      <c r="D349" s="59" t="s">
        <v>210</v>
      </c>
      <c r="E349" s="59" t="s">
        <v>6</v>
      </c>
      <c r="F349" s="36">
        <f>ведомств!F277</f>
        <v>14.61</v>
      </c>
      <c r="G349" s="36">
        <f>ведомств!G277</f>
        <v>0</v>
      </c>
      <c r="H349" s="36">
        <f>ведомств!H277</f>
        <v>0</v>
      </c>
      <c r="I349" s="36">
        <f>ведомств!I277</f>
        <v>0</v>
      </c>
      <c r="J349" s="36">
        <f>ведомств!J277</f>
        <v>14.61</v>
      </c>
    </row>
    <row r="350" spans="1:10" s="85" customFormat="1" ht="63" customHeight="1">
      <c r="A350" s="145" t="s">
        <v>872</v>
      </c>
      <c r="B350" s="45" t="s">
        <v>871</v>
      </c>
      <c r="C350" s="58">
        <v>400</v>
      </c>
      <c r="D350" s="59" t="s">
        <v>210</v>
      </c>
      <c r="E350" s="59" t="s">
        <v>206</v>
      </c>
      <c r="F350" s="36">
        <f>ведомств!F283</f>
        <v>1585.6770000000001</v>
      </c>
      <c r="G350" s="36">
        <f>ведомств!G283</f>
        <v>0</v>
      </c>
      <c r="H350" s="36">
        <f>ведомств!H283</f>
        <v>0</v>
      </c>
      <c r="I350" s="36">
        <f>ведомств!I283</f>
        <v>0</v>
      </c>
      <c r="J350" s="36">
        <f>ведомств!J283</f>
        <v>1585.6770000000001</v>
      </c>
    </row>
    <row r="351" spans="1:10" s="85" customFormat="1" ht="67.5">
      <c r="A351" s="30" t="s">
        <v>685</v>
      </c>
      <c r="B351" s="45" t="s">
        <v>380</v>
      </c>
      <c r="C351" s="58">
        <v>600</v>
      </c>
      <c r="D351" s="59" t="s">
        <v>210</v>
      </c>
      <c r="E351" s="59" t="s">
        <v>6</v>
      </c>
      <c r="F351" s="36">
        <f>ведомств!F61</f>
        <v>7466.551</v>
      </c>
      <c r="G351" s="36">
        <f>ведомств!G61</f>
        <v>76.541</v>
      </c>
      <c r="H351" s="36">
        <f>ведомств!H61</f>
        <v>0</v>
      </c>
      <c r="I351" s="36">
        <f>ведомств!I61</f>
        <v>0</v>
      </c>
      <c r="J351" s="36">
        <f>ведомств!J61</f>
        <v>7543.092000000001</v>
      </c>
    </row>
    <row r="352" spans="1:10" s="85" customFormat="1" ht="45" customHeight="1">
      <c r="A352" s="30" t="s">
        <v>684</v>
      </c>
      <c r="B352" s="45" t="s">
        <v>380</v>
      </c>
      <c r="C352" s="58">
        <v>800</v>
      </c>
      <c r="D352" s="59" t="s">
        <v>210</v>
      </c>
      <c r="E352" s="59" t="s">
        <v>6</v>
      </c>
      <c r="F352" s="36">
        <f>ведомств!F62</f>
        <v>226.668</v>
      </c>
      <c r="G352" s="36">
        <f>ведомств!G62</f>
        <v>0</v>
      </c>
      <c r="H352" s="36">
        <f>ведомств!H62</f>
        <v>0</v>
      </c>
      <c r="I352" s="36">
        <f>ведомств!I62</f>
        <v>0</v>
      </c>
      <c r="J352" s="36">
        <f>ведомств!J62</f>
        <v>226.668</v>
      </c>
    </row>
    <row r="353" spans="1:10" s="85" customFormat="1" ht="59.25" customHeight="1">
      <c r="A353" s="30" t="s">
        <v>382</v>
      </c>
      <c r="B353" s="45" t="s">
        <v>381</v>
      </c>
      <c r="C353" s="58">
        <v>200</v>
      </c>
      <c r="D353" s="59" t="s">
        <v>210</v>
      </c>
      <c r="E353" s="59" t="s">
        <v>6</v>
      </c>
      <c r="F353" s="36">
        <f>ведомств!F66</f>
        <v>2202.14</v>
      </c>
      <c r="G353" s="36">
        <f>ведомств!G66</f>
        <v>5</v>
      </c>
      <c r="H353" s="36">
        <f>ведомств!H66</f>
        <v>0</v>
      </c>
      <c r="I353" s="36">
        <f>ведомств!I66</f>
        <v>0</v>
      </c>
      <c r="J353" s="36">
        <f>ведомств!J66</f>
        <v>2207.14</v>
      </c>
    </row>
    <row r="354" spans="1:10" s="85" customFormat="1" ht="59.25" customHeight="1">
      <c r="A354" s="30" t="s">
        <v>382</v>
      </c>
      <c r="B354" s="45" t="s">
        <v>381</v>
      </c>
      <c r="C354" s="58">
        <v>200</v>
      </c>
      <c r="D354" s="59" t="s">
        <v>209</v>
      </c>
      <c r="E354" s="59" t="s">
        <v>205</v>
      </c>
      <c r="F354" s="36">
        <f>ведомств!F29</f>
        <v>280</v>
      </c>
      <c r="G354" s="36">
        <f>ведомств!G29</f>
        <v>0</v>
      </c>
      <c r="H354" s="36">
        <f>ведомств!H29</f>
        <v>0</v>
      </c>
      <c r="I354" s="36">
        <f>ведомств!I29</f>
        <v>0</v>
      </c>
      <c r="J354" s="36">
        <f>ведомств!J29</f>
        <v>280</v>
      </c>
    </row>
    <row r="355" spans="1:10" s="85" customFormat="1" ht="71.25" customHeight="1">
      <c r="A355" s="30" t="s">
        <v>866</v>
      </c>
      <c r="B355" s="45" t="s">
        <v>381</v>
      </c>
      <c r="C355" s="58">
        <v>600</v>
      </c>
      <c r="D355" s="59" t="s">
        <v>210</v>
      </c>
      <c r="E355" s="59" t="s">
        <v>6</v>
      </c>
      <c r="F355" s="36">
        <f>ведомств!F67</f>
        <v>825</v>
      </c>
      <c r="G355" s="36">
        <f>ведомств!G67</f>
        <v>0</v>
      </c>
      <c r="H355" s="36">
        <f>ведомств!H67</f>
        <v>0</v>
      </c>
      <c r="I355" s="36">
        <f>ведомств!I67</f>
        <v>1000</v>
      </c>
      <c r="J355" s="36">
        <f>ведомств!J67</f>
        <v>1825</v>
      </c>
    </row>
    <row r="356" spans="1:10" s="85" customFormat="1" ht="33.75" customHeight="1">
      <c r="A356" s="30" t="s">
        <v>737</v>
      </c>
      <c r="B356" s="45" t="s">
        <v>736</v>
      </c>
      <c r="C356" s="58">
        <v>200</v>
      </c>
      <c r="D356" s="59" t="s">
        <v>210</v>
      </c>
      <c r="E356" s="59" t="s">
        <v>6</v>
      </c>
      <c r="F356" s="36">
        <f>ведомств!F69+ведомств!F627</f>
        <v>150</v>
      </c>
      <c r="G356" s="36">
        <f>ведомств!G69+ведомств!G627</f>
        <v>0</v>
      </c>
      <c r="H356" s="36">
        <f>ведомств!H69+ведомств!H627</f>
        <v>0</v>
      </c>
      <c r="I356" s="36">
        <f>ведомств!I69+ведомств!I627</f>
        <v>0</v>
      </c>
      <c r="J356" s="36">
        <f>ведомств!J69+ведомств!J627</f>
        <v>150</v>
      </c>
    </row>
    <row r="357" spans="1:10" s="85" customFormat="1" ht="11.25">
      <c r="A357" s="106" t="s">
        <v>188</v>
      </c>
      <c r="B357" s="89" t="s">
        <v>189</v>
      </c>
      <c r="C357" s="89"/>
      <c r="D357" s="89"/>
      <c r="E357" s="3"/>
      <c r="F357" s="90">
        <f>SUM(F358:F358)</f>
        <v>500</v>
      </c>
      <c r="G357" s="90">
        <f>SUM(G358:G358)</f>
        <v>0</v>
      </c>
      <c r="H357" s="90">
        <f>SUM(H358:H358)</f>
        <v>0</v>
      </c>
      <c r="I357" s="90">
        <f>SUM(I358:I358)</f>
        <v>0</v>
      </c>
      <c r="J357" s="90">
        <f>SUM(J358:J358)</f>
        <v>500</v>
      </c>
    </row>
    <row r="358" spans="1:10" s="85" customFormat="1" ht="45">
      <c r="A358" s="30" t="s">
        <v>678</v>
      </c>
      <c r="B358" s="58" t="s">
        <v>255</v>
      </c>
      <c r="C358" s="58">
        <v>200</v>
      </c>
      <c r="D358" s="59" t="s">
        <v>207</v>
      </c>
      <c r="E358" s="59" t="s">
        <v>207</v>
      </c>
      <c r="F358" s="36">
        <f>ведомств!F243</f>
        <v>500</v>
      </c>
      <c r="G358" s="36">
        <f>ведомств!G243</f>
        <v>0</v>
      </c>
      <c r="H358" s="36">
        <f>ведомств!H243</f>
        <v>0</v>
      </c>
      <c r="I358" s="36">
        <f>ведомств!I243</f>
        <v>0</v>
      </c>
      <c r="J358" s="36">
        <f>ведомств!J243</f>
        <v>500</v>
      </c>
    </row>
    <row r="359" spans="1:10" s="85" customFormat="1" ht="33.75">
      <c r="A359" s="140" t="s">
        <v>779</v>
      </c>
      <c r="B359" s="2" t="s">
        <v>775</v>
      </c>
      <c r="C359" s="58"/>
      <c r="D359" s="59"/>
      <c r="E359" s="59"/>
      <c r="F359" s="39">
        <f>F360+F362+F361+F363</f>
        <v>162115.7</v>
      </c>
      <c r="G359" s="39">
        <f>G360+G362+G361+G363</f>
        <v>0</v>
      </c>
      <c r="H359" s="39">
        <f>H360+H362+H361+H363</f>
        <v>0</v>
      </c>
      <c r="I359" s="39">
        <f>I360+I362+I361+I363</f>
        <v>0</v>
      </c>
      <c r="J359" s="39">
        <f>J360+J362+J361+J363</f>
        <v>162115.7</v>
      </c>
    </row>
    <row r="360" spans="1:10" s="85" customFormat="1" ht="33.75">
      <c r="A360" s="136" t="s">
        <v>781</v>
      </c>
      <c r="B360" s="45" t="s">
        <v>777</v>
      </c>
      <c r="C360" s="58">
        <v>200</v>
      </c>
      <c r="D360" s="59" t="s">
        <v>207</v>
      </c>
      <c r="E360" s="59" t="s">
        <v>6</v>
      </c>
      <c r="F360" s="36">
        <f>ведомств!F903+ведомств!F194</f>
        <v>0</v>
      </c>
      <c r="G360" s="36">
        <f>ведомств!G903+ведомств!G194</f>
        <v>0</v>
      </c>
      <c r="H360" s="36">
        <f>ведомств!H903+ведомств!H194</f>
        <v>0</v>
      </c>
      <c r="I360" s="36">
        <f>ведомств!I903+ведомств!I194</f>
        <v>0</v>
      </c>
      <c r="J360" s="36">
        <f>ведомств!J903+ведомств!J194</f>
        <v>0</v>
      </c>
    </row>
    <row r="361" spans="1:10" s="85" customFormat="1" ht="45">
      <c r="A361" s="136" t="s">
        <v>940</v>
      </c>
      <c r="B361" s="45" t="s">
        <v>777</v>
      </c>
      <c r="C361" s="58">
        <v>400</v>
      </c>
      <c r="D361" s="59" t="s">
        <v>207</v>
      </c>
      <c r="E361" s="59" t="s">
        <v>6</v>
      </c>
      <c r="F361" s="36">
        <f>ведомств!F195</f>
        <v>12115.7</v>
      </c>
      <c r="G361" s="36">
        <f>ведомств!G195</f>
        <v>0</v>
      </c>
      <c r="H361" s="36">
        <f>ведомств!H195</f>
        <v>0</v>
      </c>
      <c r="I361" s="36">
        <f>ведомств!I195</f>
        <v>0</v>
      </c>
      <c r="J361" s="36">
        <f>ведомств!J195</f>
        <v>12115.7</v>
      </c>
    </row>
    <row r="362" spans="1:10" s="85" customFormat="1" ht="56.25">
      <c r="A362" s="8" t="s">
        <v>860</v>
      </c>
      <c r="B362" s="45" t="s">
        <v>858</v>
      </c>
      <c r="C362" s="58">
        <v>200</v>
      </c>
      <c r="D362" s="59" t="s">
        <v>207</v>
      </c>
      <c r="E362" s="59" t="s">
        <v>6</v>
      </c>
      <c r="F362" s="36">
        <f>ведомств!F905+ведомств!F197</f>
        <v>0</v>
      </c>
      <c r="G362" s="36">
        <f>ведомств!G905+ведомств!G197</f>
        <v>0</v>
      </c>
      <c r="H362" s="36">
        <f>ведомств!H905+ведомств!H197</f>
        <v>0</v>
      </c>
      <c r="I362" s="36">
        <f>ведомств!I905+ведомств!I197</f>
        <v>0</v>
      </c>
      <c r="J362" s="36">
        <f>ведомств!J905+ведомств!J197</f>
        <v>0</v>
      </c>
    </row>
    <row r="363" spans="1:10" s="85" customFormat="1" ht="63" customHeight="1">
      <c r="A363" s="8" t="s">
        <v>941</v>
      </c>
      <c r="B363" s="45" t="s">
        <v>858</v>
      </c>
      <c r="C363" s="58">
        <v>400</v>
      </c>
      <c r="D363" s="59" t="s">
        <v>207</v>
      </c>
      <c r="E363" s="59" t="s">
        <v>6</v>
      </c>
      <c r="F363" s="36">
        <f>ведомств!F198</f>
        <v>150000</v>
      </c>
      <c r="G363" s="36">
        <f>ведомств!G198</f>
        <v>0</v>
      </c>
      <c r="H363" s="36">
        <f>ведомств!H198</f>
        <v>0</v>
      </c>
      <c r="I363" s="36">
        <f>ведомств!I198</f>
        <v>0</v>
      </c>
      <c r="J363" s="36">
        <f>ведомств!J198</f>
        <v>150000</v>
      </c>
    </row>
    <row r="364" spans="1:10" s="88" customFormat="1" ht="11.25">
      <c r="A364" s="32" t="s">
        <v>149</v>
      </c>
      <c r="B364" s="44" t="s">
        <v>96</v>
      </c>
      <c r="C364" s="89"/>
      <c r="D364" s="89"/>
      <c r="E364" s="89"/>
      <c r="F364" s="90">
        <f>F401+F404+F435+F439+F443+F451+F454+F368+F369+F449+F365+F366+F372+F386+F400+F367+F445+F373+F374+F375+F376+F377+F378+F379+F380+F381+F382+F384+F385+F387+F388+F389+F390+F391+F392+F393+F394+F395+F396+F398+F399+F370+F383+F397+F447+F371</f>
        <v>149593.79399999994</v>
      </c>
      <c r="G364" s="90">
        <f>G401+G404+G435+G439+G443+G451+G454+G368+G369+G449+G365+G366+G372+G386+G400+G367+G445+G373+G374+G375+G376+G377+G378+G379+G380+G381+G382+G384+G385+G387+G388+G389+G390+G391+G392+G393+G394+G395+G396+G398+G399+G370+G383+G397+G447+G371</f>
        <v>1114.83</v>
      </c>
      <c r="H364" s="90">
        <f>H401+H404+H435+H439+H443+H451+H454+H368+H369+H449+H365+H366+H372+H386+H400+H367+H445+H373+H374+H375+H376+H377+H378+H379+H380+H381+H382+H384+H385+H387+H388+H389+H390+H391+H392+H393+H394+H395+H396+H398+H399+H370+H383+H397+H447+H371</f>
        <v>0</v>
      </c>
      <c r="I364" s="90">
        <f>I401+I404+I435+I439+I443+I451+I454+I368+I369+I449+I365+I366+I372+I386+I400+I367+I445+I373+I374+I375+I376+I377+I378+I379+I380+I381+I382+I384+I385+I387+I388+I389+I390+I391+I392+I393+I394+I395+I396+I398+I399+I370+I383+I397+I447+I371</f>
        <v>100.57</v>
      </c>
      <c r="J364" s="90">
        <f>J401+J404+J435+J439+J443+J451+J454+J368+J369+J449+J365+J366+J372+J386+J400+J367+J445+J373+J374+J375+J376+J377+J378+J379+J380+J381+J382+J384+J385+J387+J388+J389+J390+J391+J392+J393+J394+J395+J396+J398+J399+J370+J383+J397+J447+J371</f>
        <v>150809.19399999993</v>
      </c>
    </row>
    <row r="365" spans="1:10" s="85" customFormat="1" ht="67.5">
      <c r="A365" s="30" t="s">
        <v>408</v>
      </c>
      <c r="B365" s="45" t="s">
        <v>551</v>
      </c>
      <c r="C365" s="58">
        <v>100</v>
      </c>
      <c r="D365" s="59" t="s">
        <v>205</v>
      </c>
      <c r="E365" s="59" t="s">
        <v>206</v>
      </c>
      <c r="F365" s="60">
        <f>ведомств!F590</f>
        <v>1320.5769999999998</v>
      </c>
      <c r="G365" s="60">
        <f>ведомств!G590</f>
        <v>0</v>
      </c>
      <c r="H365" s="60">
        <f>ведомств!H590</f>
        <v>0</v>
      </c>
      <c r="I365" s="60">
        <f>ведомств!I590</f>
        <v>0</v>
      </c>
      <c r="J365" s="60">
        <f>ведомств!J590</f>
        <v>1320.5769999999998</v>
      </c>
    </row>
    <row r="366" spans="1:10" s="85" customFormat="1" ht="45">
      <c r="A366" s="30" t="s">
        <v>584</v>
      </c>
      <c r="B366" s="45" t="s">
        <v>551</v>
      </c>
      <c r="C366" s="58">
        <v>200</v>
      </c>
      <c r="D366" s="59" t="s">
        <v>205</v>
      </c>
      <c r="E366" s="59" t="s">
        <v>206</v>
      </c>
      <c r="F366" s="60">
        <f>ведомств!F591</f>
        <v>366.134</v>
      </c>
      <c r="G366" s="60">
        <f>ведомств!G591</f>
        <v>0</v>
      </c>
      <c r="H366" s="60">
        <f>ведомств!H591</f>
        <v>0</v>
      </c>
      <c r="I366" s="60">
        <f>ведомств!I591</f>
        <v>0</v>
      </c>
      <c r="J366" s="60">
        <f>ведомств!J591</f>
        <v>366.134</v>
      </c>
    </row>
    <row r="367" spans="1:10" s="85" customFormat="1" ht="33.75">
      <c r="A367" s="30" t="s">
        <v>902</v>
      </c>
      <c r="B367" s="45" t="s">
        <v>551</v>
      </c>
      <c r="C367" s="58">
        <v>800</v>
      </c>
      <c r="D367" s="59" t="s">
        <v>205</v>
      </c>
      <c r="E367" s="59" t="s">
        <v>206</v>
      </c>
      <c r="F367" s="60">
        <f>ведомств!F592</f>
        <v>49.889</v>
      </c>
      <c r="G367" s="60">
        <f>ведомств!G592</f>
        <v>0</v>
      </c>
      <c r="H367" s="60">
        <f>ведомств!H592</f>
        <v>0</v>
      </c>
      <c r="I367" s="60">
        <f>ведомств!I592</f>
        <v>0</v>
      </c>
      <c r="J367" s="60">
        <f>ведомств!J592</f>
        <v>49.889</v>
      </c>
    </row>
    <row r="368" spans="1:10" s="88" customFormat="1" ht="177" customHeight="1">
      <c r="A368" s="30" t="s">
        <v>406</v>
      </c>
      <c r="B368" s="45" t="s">
        <v>405</v>
      </c>
      <c r="C368" s="58">
        <v>100</v>
      </c>
      <c r="D368" s="59" t="s">
        <v>6</v>
      </c>
      <c r="E368" s="58">
        <v>13</v>
      </c>
      <c r="F368" s="60">
        <f>ведомств!F577</f>
        <v>116</v>
      </c>
      <c r="G368" s="60">
        <f>ведомств!G577</f>
        <v>0</v>
      </c>
      <c r="H368" s="60">
        <f>ведомств!H577</f>
        <v>0</v>
      </c>
      <c r="I368" s="60">
        <f>ведомств!I577</f>
        <v>10.57</v>
      </c>
      <c r="J368" s="60">
        <f>ведомств!J577</f>
        <v>126.57</v>
      </c>
    </row>
    <row r="369" spans="1:10" s="88" customFormat="1" ht="78.75">
      <c r="A369" s="30" t="s">
        <v>329</v>
      </c>
      <c r="B369" s="45" t="s">
        <v>419</v>
      </c>
      <c r="C369" s="58">
        <v>100</v>
      </c>
      <c r="D369" s="59" t="s">
        <v>207</v>
      </c>
      <c r="E369" s="58" t="s">
        <v>207</v>
      </c>
      <c r="F369" s="60">
        <f>ведомств!F246</f>
        <v>60.699999999999996</v>
      </c>
      <c r="G369" s="60">
        <f>ведомств!G246</f>
        <v>0</v>
      </c>
      <c r="H369" s="60">
        <f>ведомств!H246</f>
        <v>0</v>
      </c>
      <c r="I369" s="60">
        <f>ведомств!I246</f>
        <v>0</v>
      </c>
      <c r="J369" s="60">
        <f>ведомств!J246</f>
        <v>60.699999999999996</v>
      </c>
    </row>
    <row r="370" spans="1:10" s="88" customFormat="1" ht="60" customHeight="1">
      <c r="A370" s="30" t="s">
        <v>1025</v>
      </c>
      <c r="B370" s="45" t="s">
        <v>419</v>
      </c>
      <c r="C370" s="58">
        <v>200</v>
      </c>
      <c r="D370" s="59" t="s">
        <v>207</v>
      </c>
      <c r="E370" s="58" t="s">
        <v>207</v>
      </c>
      <c r="F370" s="60">
        <f>ведомств!F247</f>
        <v>6.6</v>
      </c>
      <c r="G370" s="60">
        <f>ведомств!G247</f>
        <v>0</v>
      </c>
      <c r="H370" s="60">
        <f>ведомств!H247</f>
        <v>0</v>
      </c>
      <c r="I370" s="60">
        <f>ведомств!I247</f>
        <v>0</v>
      </c>
      <c r="J370" s="60">
        <f>ведомств!J247</f>
        <v>6.6</v>
      </c>
    </row>
    <row r="371" spans="1:10" s="88" customFormat="1" ht="60" customHeight="1">
      <c r="A371" s="8" t="s">
        <v>1065</v>
      </c>
      <c r="B371" s="45" t="s">
        <v>1064</v>
      </c>
      <c r="C371" s="58">
        <v>100</v>
      </c>
      <c r="D371" s="59" t="s">
        <v>6</v>
      </c>
      <c r="E371" s="58">
        <v>13</v>
      </c>
      <c r="F371" s="60">
        <f>ведомств!F660+ведомств!F170+ведомств!F579+ведомств!F871</f>
        <v>1026.017</v>
      </c>
      <c r="G371" s="60">
        <f>ведомств!G660+ведомств!G170+ведомств!G579+ведомств!G871</f>
        <v>0</v>
      </c>
      <c r="H371" s="60">
        <f>ведомств!H660+ведомств!H170+ведомств!H579+ведомств!H871</f>
        <v>0</v>
      </c>
      <c r="I371" s="60">
        <f>ведомств!I660+ведомств!I170+ведомств!I579+ведомств!I871</f>
        <v>0</v>
      </c>
      <c r="J371" s="60">
        <f>ведомств!J660+ведомств!J170+ведомств!J579+ведомств!J871</f>
        <v>1026.017</v>
      </c>
    </row>
    <row r="372" spans="1:10" s="88" customFormat="1" ht="137.25" customHeight="1">
      <c r="A372" s="30" t="s">
        <v>703</v>
      </c>
      <c r="B372" s="45" t="s">
        <v>701</v>
      </c>
      <c r="C372" s="58">
        <v>200</v>
      </c>
      <c r="D372" s="59" t="s">
        <v>6</v>
      </c>
      <c r="E372" s="58">
        <v>13</v>
      </c>
      <c r="F372" s="60">
        <f>ведомств!F172+ведомств!F581</f>
        <v>0</v>
      </c>
      <c r="G372" s="60">
        <f>ведомств!G172+ведомств!G581</f>
        <v>0</v>
      </c>
      <c r="H372" s="60">
        <f>ведомств!H172+ведомств!H581</f>
        <v>0</v>
      </c>
      <c r="I372" s="60">
        <f>ведомств!I172+ведомств!I581</f>
        <v>0</v>
      </c>
      <c r="J372" s="60">
        <f>ведомств!J172+ведомств!J581</f>
        <v>0</v>
      </c>
    </row>
    <row r="373" spans="1:10" s="88" customFormat="1" ht="30" customHeight="1">
      <c r="A373" s="8" t="s">
        <v>1020</v>
      </c>
      <c r="B373" s="45" t="s">
        <v>996</v>
      </c>
      <c r="C373" s="58">
        <v>200</v>
      </c>
      <c r="D373" s="59" t="s">
        <v>209</v>
      </c>
      <c r="E373" s="59" t="s">
        <v>6</v>
      </c>
      <c r="F373" s="60">
        <f>ведомств!F322</f>
        <v>1135.534</v>
      </c>
      <c r="G373" s="60">
        <f>ведомств!G322</f>
        <v>0</v>
      </c>
      <c r="H373" s="60">
        <f>ведомств!H322</f>
        <v>0</v>
      </c>
      <c r="I373" s="60">
        <f>ведомств!I322</f>
        <v>0</v>
      </c>
      <c r="J373" s="60">
        <f>ведомств!J322</f>
        <v>1135.534</v>
      </c>
    </row>
    <row r="374" spans="1:10" s="88" customFormat="1" ht="27.75" customHeight="1">
      <c r="A374" s="8" t="s">
        <v>1020</v>
      </c>
      <c r="B374" s="45" t="s">
        <v>997</v>
      </c>
      <c r="C374" s="58">
        <v>200</v>
      </c>
      <c r="D374" s="59" t="s">
        <v>209</v>
      </c>
      <c r="E374" s="59" t="s">
        <v>6</v>
      </c>
      <c r="F374" s="60">
        <f>ведомств!F324</f>
        <v>499.5</v>
      </c>
      <c r="G374" s="60">
        <f>ведомств!G324</f>
        <v>0</v>
      </c>
      <c r="H374" s="60">
        <f>ведомств!H324</f>
        <v>0</v>
      </c>
      <c r="I374" s="60">
        <f>ведомств!I324</f>
        <v>0</v>
      </c>
      <c r="J374" s="60">
        <f>ведомств!J324</f>
        <v>499.5</v>
      </c>
    </row>
    <row r="375" spans="1:10" s="88" customFormat="1" ht="27.75" customHeight="1">
      <c r="A375" s="8" t="s">
        <v>1020</v>
      </c>
      <c r="B375" s="45" t="s">
        <v>1004</v>
      </c>
      <c r="C375" s="58">
        <v>200</v>
      </c>
      <c r="D375" s="59" t="s">
        <v>209</v>
      </c>
      <c r="E375" s="59" t="s">
        <v>204</v>
      </c>
      <c r="F375" s="60">
        <f>ведомств!F410</f>
        <v>59.94</v>
      </c>
      <c r="G375" s="60">
        <f>ведомств!G410</f>
        <v>0</v>
      </c>
      <c r="H375" s="60">
        <f>ведомств!H410</f>
        <v>0</v>
      </c>
      <c r="I375" s="60">
        <f>ведомств!I410</f>
        <v>0</v>
      </c>
      <c r="J375" s="60">
        <f>ведомств!J410</f>
        <v>59.94</v>
      </c>
    </row>
    <row r="376" spans="1:10" s="88" customFormat="1" ht="27.75" customHeight="1">
      <c r="A376" s="8" t="s">
        <v>1020</v>
      </c>
      <c r="B376" s="45" t="s">
        <v>1005</v>
      </c>
      <c r="C376" s="58">
        <v>200</v>
      </c>
      <c r="D376" s="59" t="s">
        <v>209</v>
      </c>
      <c r="E376" s="59" t="s">
        <v>204</v>
      </c>
      <c r="F376" s="60">
        <f>ведомств!F412</f>
        <v>149.85</v>
      </c>
      <c r="G376" s="60">
        <f>ведомств!G412</f>
        <v>0</v>
      </c>
      <c r="H376" s="60">
        <f>ведомств!H412</f>
        <v>0</v>
      </c>
      <c r="I376" s="60">
        <f>ведомств!I412</f>
        <v>0</v>
      </c>
      <c r="J376" s="60">
        <f>ведомств!J412</f>
        <v>149.85</v>
      </c>
    </row>
    <row r="377" spans="1:10" s="88" customFormat="1" ht="27.75" customHeight="1">
      <c r="A377" s="8" t="s">
        <v>1020</v>
      </c>
      <c r="B377" s="45" t="s">
        <v>1006</v>
      </c>
      <c r="C377" s="58">
        <v>200</v>
      </c>
      <c r="D377" s="59" t="s">
        <v>209</v>
      </c>
      <c r="E377" s="59" t="s">
        <v>204</v>
      </c>
      <c r="F377" s="60">
        <f>ведомств!F414</f>
        <v>614.303</v>
      </c>
      <c r="G377" s="60">
        <f>ведомств!G414</f>
        <v>0</v>
      </c>
      <c r="H377" s="60">
        <f>ведомств!H414</f>
        <v>0</v>
      </c>
      <c r="I377" s="60">
        <f>ведомств!I414</f>
        <v>0</v>
      </c>
      <c r="J377" s="60">
        <f>ведомств!J414</f>
        <v>614.303</v>
      </c>
    </row>
    <row r="378" spans="1:10" s="88" customFormat="1" ht="27.75" customHeight="1">
      <c r="A378" s="8" t="s">
        <v>1020</v>
      </c>
      <c r="B378" s="45" t="s">
        <v>1007</v>
      </c>
      <c r="C378" s="58">
        <v>200</v>
      </c>
      <c r="D378" s="59" t="s">
        <v>209</v>
      </c>
      <c r="E378" s="59" t="s">
        <v>204</v>
      </c>
      <c r="F378" s="60">
        <f>ведомств!F416</f>
        <v>1718.485</v>
      </c>
      <c r="G378" s="60">
        <f>ведомств!G416</f>
        <v>0</v>
      </c>
      <c r="H378" s="60">
        <f>ведомств!H416</f>
        <v>0</v>
      </c>
      <c r="I378" s="60">
        <f>ведомств!I416</f>
        <v>0</v>
      </c>
      <c r="J378" s="60">
        <f>ведомств!J416</f>
        <v>1718.485</v>
      </c>
    </row>
    <row r="379" spans="1:10" s="88" customFormat="1" ht="27.75" customHeight="1">
      <c r="A379" s="8" t="s">
        <v>1020</v>
      </c>
      <c r="B379" s="45" t="s">
        <v>1016</v>
      </c>
      <c r="C379" s="58">
        <v>200</v>
      </c>
      <c r="D379" s="59" t="s">
        <v>210</v>
      </c>
      <c r="E379" s="59" t="s">
        <v>6</v>
      </c>
      <c r="F379" s="60">
        <f>ведомств!F79</f>
        <v>114.588</v>
      </c>
      <c r="G379" s="60">
        <f>ведомств!G79</f>
        <v>0</v>
      </c>
      <c r="H379" s="60">
        <f>ведомств!H79</f>
        <v>0</v>
      </c>
      <c r="I379" s="60">
        <f>ведомств!I79</f>
        <v>0</v>
      </c>
      <c r="J379" s="60">
        <f>ведомств!J79</f>
        <v>114.588</v>
      </c>
    </row>
    <row r="380" spans="1:10" s="88" customFormat="1" ht="27.75" customHeight="1">
      <c r="A380" s="8" t="s">
        <v>1020</v>
      </c>
      <c r="B380" s="45" t="s">
        <v>1017</v>
      </c>
      <c r="C380" s="58">
        <v>200</v>
      </c>
      <c r="D380" s="59" t="s">
        <v>210</v>
      </c>
      <c r="E380" s="59" t="s">
        <v>6</v>
      </c>
      <c r="F380" s="60">
        <f>ведомств!F81</f>
        <v>2681.257</v>
      </c>
      <c r="G380" s="60">
        <f>ведомств!G81</f>
        <v>0</v>
      </c>
      <c r="H380" s="60">
        <f>ведомств!H81</f>
        <v>0</v>
      </c>
      <c r="I380" s="60">
        <f>ведомств!I81</f>
        <v>0</v>
      </c>
      <c r="J380" s="60">
        <f>ведомств!J81</f>
        <v>2681.257</v>
      </c>
    </row>
    <row r="381" spans="1:10" s="88" customFormat="1" ht="27.75" customHeight="1">
      <c r="A381" s="8" t="s">
        <v>1020</v>
      </c>
      <c r="B381" s="45" t="s">
        <v>1008</v>
      </c>
      <c r="C381" s="58">
        <v>200</v>
      </c>
      <c r="D381" s="59" t="s">
        <v>209</v>
      </c>
      <c r="E381" s="59" t="s">
        <v>204</v>
      </c>
      <c r="F381" s="60">
        <f>ведомств!F417</f>
        <v>298.24</v>
      </c>
      <c r="G381" s="60">
        <f>ведомств!G417</f>
        <v>0</v>
      </c>
      <c r="H381" s="60">
        <f>ведомств!H417</f>
        <v>0</v>
      </c>
      <c r="I381" s="60">
        <f>ведомств!I417</f>
        <v>0</v>
      </c>
      <c r="J381" s="60">
        <f>ведомств!J417</f>
        <v>298.24</v>
      </c>
    </row>
    <row r="382" spans="1:10" s="88" customFormat="1" ht="31.5" customHeight="1">
      <c r="A382" s="8" t="s">
        <v>1021</v>
      </c>
      <c r="B382" s="45" t="s">
        <v>1009</v>
      </c>
      <c r="C382" s="58">
        <v>600</v>
      </c>
      <c r="D382" s="59" t="s">
        <v>209</v>
      </c>
      <c r="E382" s="59" t="s">
        <v>204</v>
      </c>
      <c r="F382" s="60">
        <v>0</v>
      </c>
      <c r="G382" s="60">
        <v>-1140.348</v>
      </c>
      <c r="H382" s="60">
        <f>ведомств!H420</f>
        <v>0</v>
      </c>
      <c r="I382" s="60">
        <f>ведомств!I420</f>
        <v>0</v>
      </c>
      <c r="J382" s="60">
        <f>F382+G382+H382+I382</f>
        <v>-1140.348</v>
      </c>
    </row>
    <row r="383" spans="1:10" s="88" customFormat="1" ht="31.5" customHeight="1">
      <c r="A383" s="8" t="s">
        <v>1020</v>
      </c>
      <c r="B383" s="45" t="s">
        <v>1009</v>
      </c>
      <c r="C383" s="58">
        <v>200</v>
      </c>
      <c r="D383" s="59" t="s">
        <v>209</v>
      </c>
      <c r="E383" s="59" t="s">
        <v>204</v>
      </c>
      <c r="F383" s="60">
        <v>1140.348</v>
      </c>
      <c r="G383" s="60">
        <v>1140.348</v>
      </c>
      <c r="H383" s="60">
        <f>ведомств!H420</f>
        <v>0</v>
      </c>
      <c r="I383" s="60">
        <f>ведомств!I420</f>
        <v>0</v>
      </c>
      <c r="J383" s="60">
        <f>F383+G383+H383+I383</f>
        <v>2280.696</v>
      </c>
    </row>
    <row r="384" spans="1:10" s="88" customFormat="1" ht="28.5" customHeight="1">
      <c r="A384" s="8" t="s">
        <v>1020</v>
      </c>
      <c r="B384" s="45" t="s">
        <v>998</v>
      </c>
      <c r="C384" s="58">
        <v>200</v>
      </c>
      <c r="D384" s="59" t="s">
        <v>209</v>
      </c>
      <c r="E384" s="59" t="s">
        <v>6</v>
      </c>
      <c r="F384" s="60">
        <f>ведомств!F326</f>
        <v>3060.013</v>
      </c>
      <c r="G384" s="60">
        <f>ведомств!G326</f>
        <v>0</v>
      </c>
      <c r="H384" s="60">
        <f>ведомств!H326</f>
        <v>0</v>
      </c>
      <c r="I384" s="60">
        <f>ведомств!I326</f>
        <v>0</v>
      </c>
      <c r="J384" s="60">
        <f>ведомств!J326</f>
        <v>3060.013</v>
      </c>
    </row>
    <row r="385" spans="1:10" s="88" customFormat="1" ht="33.75" customHeight="1">
      <c r="A385" s="8" t="s">
        <v>1020</v>
      </c>
      <c r="B385" s="45" t="s">
        <v>999</v>
      </c>
      <c r="C385" s="58">
        <v>200</v>
      </c>
      <c r="D385" s="59" t="s">
        <v>209</v>
      </c>
      <c r="E385" s="59" t="s">
        <v>6</v>
      </c>
      <c r="F385" s="60">
        <f>ведомств!F328</f>
        <v>857.142</v>
      </c>
      <c r="G385" s="60">
        <f>ведомств!G328</f>
        <v>0</v>
      </c>
      <c r="H385" s="60">
        <f>ведомств!H328</f>
        <v>0</v>
      </c>
      <c r="I385" s="60">
        <f>ведомств!I328</f>
        <v>0</v>
      </c>
      <c r="J385" s="60">
        <f>ведомств!J328</f>
        <v>857.142</v>
      </c>
    </row>
    <row r="386" spans="1:10" s="88" customFormat="1" ht="137.25" customHeight="1">
      <c r="A386" s="30" t="s">
        <v>704</v>
      </c>
      <c r="B386" s="45" t="s">
        <v>756</v>
      </c>
      <c r="C386" s="58">
        <v>200</v>
      </c>
      <c r="D386" s="59" t="s">
        <v>6</v>
      </c>
      <c r="E386" s="58">
        <v>13</v>
      </c>
      <c r="F386" s="60">
        <f>ведомств!F174+ведомств!F583</f>
        <v>0</v>
      </c>
      <c r="G386" s="60">
        <f>ведомств!G174+ведомств!G583</f>
        <v>0</v>
      </c>
      <c r="H386" s="60">
        <f>ведомств!H174+ведомств!H583</f>
        <v>0</v>
      </c>
      <c r="I386" s="60">
        <f>ведомств!I174+ведомств!I583</f>
        <v>0</v>
      </c>
      <c r="J386" s="60">
        <f>ведомств!J174+ведомств!J583</f>
        <v>0</v>
      </c>
    </row>
    <row r="387" spans="1:10" s="88" customFormat="1" ht="40.5" customHeight="1">
      <c r="A387" s="8" t="s">
        <v>1020</v>
      </c>
      <c r="B387" s="45" t="s">
        <v>1000</v>
      </c>
      <c r="C387" s="58">
        <v>200</v>
      </c>
      <c r="D387" s="59" t="s">
        <v>209</v>
      </c>
      <c r="E387" s="59" t="s">
        <v>6</v>
      </c>
      <c r="F387" s="60">
        <f>ведомств!F330</f>
        <v>1.137</v>
      </c>
      <c r="G387" s="60">
        <f>ведомств!G330</f>
        <v>0</v>
      </c>
      <c r="H387" s="60">
        <f>ведомств!H330</f>
        <v>0</v>
      </c>
      <c r="I387" s="60">
        <f>ведомств!I330</f>
        <v>0</v>
      </c>
      <c r="J387" s="60">
        <f>ведомств!J330</f>
        <v>1.137</v>
      </c>
    </row>
    <row r="388" spans="1:10" s="88" customFormat="1" ht="40.5" customHeight="1">
      <c r="A388" s="8" t="s">
        <v>1020</v>
      </c>
      <c r="B388" s="45" t="s">
        <v>1001</v>
      </c>
      <c r="C388" s="58">
        <v>200</v>
      </c>
      <c r="D388" s="59" t="s">
        <v>209</v>
      </c>
      <c r="E388" s="59" t="s">
        <v>6</v>
      </c>
      <c r="F388" s="60">
        <f>ведомств!F332</f>
        <v>0.5</v>
      </c>
      <c r="G388" s="60">
        <f>ведомств!G332</f>
        <v>0</v>
      </c>
      <c r="H388" s="60">
        <f>ведомств!H332</f>
        <v>0</v>
      </c>
      <c r="I388" s="60">
        <f>ведомств!I332</f>
        <v>0</v>
      </c>
      <c r="J388" s="60">
        <f>ведомств!J332</f>
        <v>0.5</v>
      </c>
    </row>
    <row r="389" spans="1:10" s="88" customFormat="1" ht="40.5" customHeight="1">
      <c r="A389" s="8" t="s">
        <v>1020</v>
      </c>
      <c r="B389" s="45" t="s">
        <v>1010</v>
      </c>
      <c r="C389" s="58">
        <v>200</v>
      </c>
      <c r="D389" s="59" t="s">
        <v>209</v>
      </c>
      <c r="E389" s="59" t="s">
        <v>204</v>
      </c>
      <c r="F389" s="60">
        <f>ведомств!F422</f>
        <v>0.06</v>
      </c>
      <c r="G389" s="60">
        <f>ведомств!G422</f>
        <v>0</v>
      </c>
      <c r="H389" s="60">
        <f>ведомств!H422</f>
        <v>0</v>
      </c>
      <c r="I389" s="60">
        <f>ведомств!I422</f>
        <v>0</v>
      </c>
      <c r="J389" s="60">
        <f>ведомств!J422</f>
        <v>0.06</v>
      </c>
    </row>
    <row r="390" spans="1:10" s="88" customFormat="1" ht="40.5" customHeight="1">
      <c r="A390" s="8" t="s">
        <v>1020</v>
      </c>
      <c r="B390" s="45" t="s">
        <v>1011</v>
      </c>
      <c r="C390" s="58">
        <v>200</v>
      </c>
      <c r="D390" s="59" t="s">
        <v>209</v>
      </c>
      <c r="E390" s="59" t="s">
        <v>204</v>
      </c>
      <c r="F390" s="60">
        <f>ведомств!F424</f>
        <v>0.15</v>
      </c>
      <c r="G390" s="60">
        <f>ведомств!G424</f>
        <v>0</v>
      </c>
      <c r="H390" s="60">
        <f>ведомств!H424</f>
        <v>0</v>
      </c>
      <c r="I390" s="60">
        <f>ведомств!I424</f>
        <v>0</v>
      </c>
      <c r="J390" s="60">
        <f>ведомств!J424</f>
        <v>0.15</v>
      </c>
    </row>
    <row r="391" spans="1:10" s="88" customFormat="1" ht="40.5" customHeight="1">
      <c r="A391" s="8" t="s">
        <v>1020</v>
      </c>
      <c r="B391" s="45" t="s">
        <v>1012</v>
      </c>
      <c r="C391" s="58">
        <v>200</v>
      </c>
      <c r="D391" s="59" t="s">
        <v>209</v>
      </c>
      <c r="E391" s="59" t="s">
        <v>204</v>
      </c>
      <c r="F391" s="60">
        <f>ведомств!F426</f>
        <v>0.615</v>
      </c>
      <c r="G391" s="60">
        <f>ведомств!G426</f>
        <v>0</v>
      </c>
      <c r="H391" s="60">
        <f>ведомств!H426</f>
        <v>0</v>
      </c>
      <c r="I391" s="60">
        <f>ведомств!I426</f>
        <v>0</v>
      </c>
      <c r="J391" s="60">
        <f>ведомств!J426</f>
        <v>0.615</v>
      </c>
    </row>
    <row r="392" spans="1:10" s="88" customFormat="1" ht="40.5" customHeight="1">
      <c r="A392" s="8" t="s">
        <v>1020</v>
      </c>
      <c r="B392" s="45" t="s">
        <v>1013</v>
      </c>
      <c r="C392" s="58">
        <v>200</v>
      </c>
      <c r="D392" s="59" t="s">
        <v>209</v>
      </c>
      <c r="E392" s="59" t="s">
        <v>204</v>
      </c>
      <c r="F392" s="60">
        <f>ведомств!F428</f>
        <v>1.72</v>
      </c>
      <c r="G392" s="60">
        <f>ведомств!G428</f>
        <v>0</v>
      </c>
      <c r="H392" s="60">
        <f>ведомств!H428</f>
        <v>0</v>
      </c>
      <c r="I392" s="60">
        <f>ведомств!I428</f>
        <v>0</v>
      </c>
      <c r="J392" s="60">
        <f>ведомств!J428</f>
        <v>1.72</v>
      </c>
    </row>
    <row r="393" spans="1:10" s="88" customFormat="1" ht="40.5" customHeight="1">
      <c r="A393" s="8" t="s">
        <v>1020</v>
      </c>
      <c r="B393" s="45" t="s">
        <v>1018</v>
      </c>
      <c r="C393" s="58">
        <v>200</v>
      </c>
      <c r="D393" s="59" t="s">
        <v>210</v>
      </c>
      <c r="E393" s="59" t="s">
        <v>6</v>
      </c>
      <c r="F393" s="60">
        <f>ведомств!F83</f>
        <v>0.115</v>
      </c>
      <c r="G393" s="60">
        <f>ведомств!G83</f>
        <v>0</v>
      </c>
      <c r="H393" s="60">
        <f>ведомств!H83</f>
        <v>0</v>
      </c>
      <c r="I393" s="60">
        <f>ведомств!I83</f>
        <v>0</v>
      </c>
      <c r="J393" s="60">
        <f>ведомств!J83</f>
        <v>0.115</v>
      </c>
    </row>
    <row r="394" spans="1:10" s="88" customFormat="1" ht="40.5" customHeight="1">
      <c r="A394" s="8" t="s">
        <v>1020</v>
      </c>
      <c r="B394" s="45" t="s">
        <v>1019</v>
      </c>
      <c r="C394" s="58">
        <v>200</v>
      </c>
      <c r="D394" s="59" t="s">
        <v>210</v>
      </c>
      <c r="E394" s="59" t="s">
        <v>6</v>
      </c>
      <c r="F394" s="60">
        <f>ведомств!F85</f>
        <v>2.684</v>
      </c>
      <c r="G394" s="60">
        <f>ведомств!G85</f>
        <v>0</v>
      </c>
      <c r="H394" s="60">
        <f>ведомств!H85</f>
        <v>0</v>
      </c>
      <c r="I394" s="60">
        <f>ведомств!I85</f>
        <v>0</v>
      </c>
      <c r="J394" s="60">
        <f>ведомств!J85</f>
        <v>2.684</v>
      </c>
    </row>
    <row r="395" spans="1:10" s="88" customFormat="1" ht="40.5" customHeight="1">
      <c r="A395" s="8" t="s">
        <v>1020</v>
      </c>
      <c r="B395" s="45" t="s">
        <v>1014</v>
      </c>
      <c r="C395" s="58">
        <v>200</v>
      </c>
      <c r="D395" s="59" t="s">
        <v>209</v>
      </c>
      <c r="E395" s="59" t="s">
        <v>204</v>
      </c>
      <c r="F395" s="60">
        <f>ведомств!F430</f>
        <v>0.299</v>
      </c>
      <c r="G395" s="60">
        <f>ведомств!G430</f>
        <v>0</v>
      </c>
      <c r="H395" s="60">
        <f>ведомств!H430</f>
        <v>0</v>
      </c>
      <c r="I395" s="60">
        <f>ведомств!I430</f>
        <v>0</v>
      </c>
      <c r="J395" s="60">
        <f>ведомств!J430</f>
        <v>0.299</v>
      </c>
    </row>
    <row r="396" spans="1:10" s="88" customFormat="1" ht="40.5" customHeight="1">
      <c r="A396" s="8" t="s">
        <v>1021</v>
      </c>
      <c r="B396" s="45" t="s">
        <v>1015</v>
      </c>
      <c r="C396" s="58">
        <v>600</v>
      </c>
      <c r="D396" s="59" t="s">
        <v>209</v>
      </c>
      <c r="E396" s="59" t="s">
        <v>204</v>
      </c>
      <c r="F396" s="60">
        <v>0</v>
      </c>
      <c r="G396" s="60">
        <v>-1.141</v>
      </c>
      <c r="H396" s="60">
        <f>ведомств!H432</f>
        <v>0</v>
      </c>
      <c r="I396" s="60">
        <f>ведомств!I432</f>
        <v>0</v>
      </c>
      <c r="J396" s="60">
        <f>F396+G396+H396+I396</f>
        <v>-1.141</v>
      </c>
    </row>
    <row r="397" spans="1:10" s="88" customFormat="1" ht="40.5" customHeight="1">
      <c r="A397" s="8" t="s">
        <v>1020</v>
      </c>
      <c r="B397" s="45" t="s">
        <v>1015</v>
      </c>
      <c r="C397" s="58">
        <v>200</v>
      </c>
      <c r="D397" s="59" t="s">
        <v>209</v>
      </c>
      <c r="E397" s="59" t="s">
        <v>204</v>
      </c>
      <c r="F397" s="60">
        <v>1.141</v>
      </c>
      <c r="G397" s="60">
        <v>1.141</v>
      </c>
      <c r="H397" s="60">
        <f>ведомств!H432</f>
        <v>0</v>
      </c>
      <c r="I397" s="60">
        <f>ведомств!I432</f>
        <v>0</v>
      </c>
      <c r="J397" s="60">
        <f>F397+G397+H397+I397</f>
        <v>2.282</v>
      </c>
    </row>
    <row r="398" spans="1:10" s="88" customFormat="1" ht="40.5" customHeight="1">
      <c r="A398" s="8" t="s">
        <v>1020</v>
      </c>
      <c r="B398" s="45" t="s">
        <v>1002</v>
      </c>
      <c r="C398" s="58">
        <v>200</v>
      </c>
      <c r="D398" s="59" t="s">
        <v>209</v>
      </c>
      <c r="E398" s="59" t="s">
        <v>6</v>
      </c>
      <c r="F398" s="60">
        <f>ведомств!F334</f>
        <v>3.063</v>
      </c>
      <c r="G398" s="60">
        <f>ведомств!G334</f>
        <v>0</v>
      </c>
      <c r="H398" s="60">
        <f>ведомств!H334</f>
        <v>0</v>
      </c>
      <c r="I398" s="60">
        <f>ведомств!I334</f>
        <v>0</v>
      </c>
      <c r="J398" s="60">
        <f>ведомств!J334</f>
        <v>3.063</v>
      </c>
    </row>
    <row r="399" spans="1:10" s="88" customFormat="1" ht="38.25" customHeight="1">
      <c r="A399" s="8" t="s">
        <v>1020</v>
      </c>
      <c r="B399" s="45" t="s">
        <v>1003</v>
      </c>
      <c r="C399" s="58">
        <v>200</v>
      </c>
      <c r="D399" s="59" t="s">
        <v>209</v>
      </c>
      <c r="E399" s="59" t="s">
        <v>6</v>
      </c>
      <c r="F399" s="60">
        <f>ведомств!F336</f>
        <v>0.858</v>
      </c>
      <c r="G399" s="60">
        <f>ведомств!G336</f>
        <v>0</v>
      </c>
      <c r="H399" s="60">
        <f>ведомств!H336</f>
        <v>0</v>
      </c>
      <c r="I399" s="60">
        <f>ведомств!I336</f>
        <v>0</v>
      </c>
      <c r="J399" s="60">
        <f>ведомств!J336</f>
        <v>0.858</v>
      </c>
    </row>
    <row r="400" spans="1:10" s="88" customFormat="1" ht="35.25" customHeight="1">
      <c r="A400" s="30" t="s">
        <v>719</v>
      </c>
      <c r="B400" s="45" t="s">
        <v>718</v>
      </c>
      <c r="C400" s="58">
        <v>200</v>
      </c>
      <c r="D400" s="59" t="s">
        <v>6</v>
      </c>
      <c r="E400" s="58">
        <v>13</v>
      </c>
      <c r="F400" s="60">
        <f>ведомств!F869</f>
        <v>253.3</v>
      </c>
      <c r="G400" s="60">
        <f>ведомств!G869</f>
        <v>0</v>
      </c>
      <c r="H400" s="60">
        <f>ведомств!H869</f>
        <v>0</v>
      </c>
      <c r="I400" s="60">
        <f>ведомств!I869</f>
        <v>0</v>
      </c>
      <c r="J400" s="60">
        <f>ведомств!J869</f>
        <v>253.3</v>
      </c>
    </row>
    <row r="401" spans="1:10" s="88" customFormat="1" ht="78.75">
      <c r="A401" s="32" t="s">
        <v>147</v>
      </c>
      <c r="B401" s="44" t="s">
        <v>61</v>
      </c>
      <c r="C401" s="89"/>
      <c r="D401" s="89"/>
      <c r="E401" s="89"/>
      <c r="F401" s="90">
        <f>SUM(F402:F403)</f>
        <v>30.1</v>
      </c>
      <c r="G401" s="90">
        <f>SUM(G402:G403)</f>
        <v>0</v>
      </c>
      <c r="H401" s="90">
        <f>SUM(H402:H403)</f>
        <v>0</v>
      </c>
      <c r="I401" s="90">
        <f>SUM(I402:I403)</f>
        <v>0</v>
      </c>
      <c r="J401" s="90">
        <f>SUM(J402:J403)</f>
        <v>30.1</v>
      </c>
    </row>
    <row r="402" spans="1:10" s="85" customFormat="1" ht="58.5" customHeight="1">
      <c r="A402" s="30" t="s">
        <v>328</v>
      </c>
      <c r="B402" s="45" t="s">
        <v>309</v>
      </c>
      <c r="C402" s="58">
        <v>200</v>
      </c>
      <c r="D402" s="59" t="s">
        <v>6</v>
      </c>
      <c r="E402" s="59" t="s">
        <v>207</v>
      </c>
      <c r="F402" s="36">
        <f>ведомств!F533</f>
        <v>0</v>
      </c>
      <c r="G402" s="36">
        <f>ведомств!G533</f>
        <v>0</v>
      </c>
      <c r="H402" s="36">
        <f>ведомств!H533</f>
        <v>0</v>
      </c>
      <c r="I402" s="36">
        <f>ведомств!I533</f>
        <v>0</v>
      </c>
      <c r="J402" s="36">
        <f>ведомств!J533</f>
        <v>0</v>
      </c>
    </row>
    <row r="403" spans="1:10" s="85" customFormat="1" ht="58.5" customHeight="1">
      <c r="A403" s="30" t="s">
        <v>328</v>
      </c>
      <c r="B403" s="45" t="s">
        <v>850</v>
      </c>
      <c r="C403" s="58">
        <v>200</v>
      </c>
      <c r="D403" s="59" t="s">
        <v>6</v>
      </c>
      <c r="E403" s="59" t="s">
        <v>207</v>
      </c>
      <c r="F403" s="36">
        <f>ведомств!F535</f>
        <v>30.1</v>
      </c>
      <c r="G403" s="36">
        <f>ведомств!G535</f>
        <v>0</v>
      </c>
      <c r="H403" s="36">
        <f>ведомств!H535</f>
        <v>0</v>
      </c>
      <c r="I403" s="36">
        <f>ведомств!I535</f>
        <v>0</v>
      </c>
      <c r="J403" s="36">
        <f>ведомств!J535</f>
        <v>30.1</v>
      </c>
    </row>
    <row r="404" spans="1:10" s="88" customFormat="1" ht="11.25">
      <c r="A404" s="32" t="s">
        <v>95</v>
      </c>
      <c r="B404" s="2" t="s">
        <v>97</v>
      </c>
      <c r="C404" s="89"/>
      <c r="D404" s="89"/>
      <c r="E404" s="89"/>
      <c r="F404" s="90">
        <f>SUM(F405:F434)</f>
        <v>97195.93499999997</v>
      </c>
      <c r="G404" s="90">
        <f>SUM(G405:G434)</f>
        <v>-11.043999999999997</v>
      </c>
      <c r="H404" s="90">
        <f>SUM(H405:H434)</f>
        <v>0</v>
      </c>
      <c r="I404" s="90">
        <f>SUM(I405:I434)</f>
        <v>90</v>
      </c>
      <c r="J404" s="90">
        <f>SUM(J405:J434)</f>
        <v>97274.89099999997</v>
      </c>
    </row>
    <row r="405" spans="1:10" s="88" customFormat="1" ht="24" customHeight="1">
      <c r="A405" s="30" t="s">
        <v>1057</v>
      </c>
      <c r="B405" s="45" t="s">
        <v>1056</v>
      </c>
      <c r="C405" s="58">
        <v>800</v>
      </c>
      <c r="D405" s="59" t="s">
        <v>6</v>
      </c>
      <c r="E405" s="59" t="s">
        <v>209</v>
      </c>
      <c r="F405" s="60">
        <f>ведомств!F538</f>
        <v>279.358</v>
      </c>
      <c r="G405" s="60">
        <f>ведомств!G538</f>
        <v>0</v>
      </c>
      <c r="H405" s="60">
        <f>ведомств!H538</f>
        <v>0</v>
      </c>
      <c r="I405" s="60">
        <f>ведомств!I538</f>
        <v>0</v>
      </c>
      <c r="J405" s="60">
        <f>ведомств!J538</f>
        <v>279.358</v>
      </c>
    </row>
    <row r="406" spans="1:10" s="87" customFormat="1" ht="22.5">
      <c r="A406" s="30" t="s">
        <v>330</v>
      </c>
      <c r="B406" s="45" t="s">
        <v>108</v>
      </c>
      <c r="C406" s="59" t="s">
        <v>21</v>
      </c>
      <c r="D406" s="59" t="s">
        <v>6</v>
      </c>
      <c r="E406" s="58">
        <v>11</v>
      </c>
      <c r="F406" s="60">
        <f>ведомств!F543</f>
        <v>565.3589999999999</v>
      </c>
      <c r="G406" s="60">
        <f>ведомств!G543</f>
        <v>-25</v>
      </c>
      <c r="H406" s="60">
        <f>ведомств!H543</f>
        <v>0</v>
      </c>
      <c r="I406" s="60">
        <f>ведомств!I543</f>
        <v>0</v>
      </c>
      <c r="J406" s="60">
        <f>ведомств!J543</f>
        <v>540.3589999999999</v>
      </c>
    </row>
    <row r="407" spans="1:10" s="85" customFormat="1" ht="33.75">
      <c r="A407" s="30" t="s">
        <v>182</v>
      </c>
      <c r="B407" s="45" t="s">
        <v>109</v>
      </c>
      <c r="C407" s="58">
        <v>200</v>
      </c>
      <c r="D407" s="59" t="s">
        <v>6</v>
      </c>
      <c r="E407" s="58">
        <v>13</v>
      </c>
      <c r="F407" s="36">
        <f>ведомств!F586</f>
        <v>2244.8269999999998</v>
      </c>
      <c r="G407" s="36">
        <f>ведомств!G586</f>
        <v>0</v>
      </c>
      <c r="H407" s="36">
        <f>ведомств!H586</f>
        <v>0</v>
      </c>
      <c r="I407" s="36">
        <f>ведомств!I586</f>
        <v>0</v>
      </c>
      <c r="J407" s="36">
        <f>ведомств!J586</f>
        <v>2244.8269999999998</v>
      </c>
    </row>
    <row r="408" spans="1:10" s="85" customFormat="1" ht="22.5">
      <c r="A408" s="30" t="s">
        <v>901</v>
      </c>
      <c r="B408" s="45" t="s">
        <v>109</v>
      </c>
      <c r="C408" s="58">
        <v>800</v>
      </c>
      <c r="D408" s="59" t="s">
        <v>6</v>
      </c>
      <c r="E408" s="58">
        <v>13</v>
      </c>
      <c r="F408" s="36">
        <f>ведомств!F587+ведомств!F874</f>
        <v>370</v>
      </c>
      <c r="G408" s="36">
        <f>ведомств!G587+ведомств!G874</f>
        <v>0</v>
      </c>
      <c r="H408" s="36">
        <f>ведомств!H587+ведомств!H874</f>
        <v>0</v>
      </c>
      <c r="I408" s="36">
        <f>ведомств!I587+ведомств!I874</f>
        <v>90</v>
      </c>
      <c r="J408" s="36">
        <f>ведомств!J587+ведомств!J874</f>
        <v>460</v>
      </c>
    </row>
    <row r="409" spans="1:10" s="85" customFormat="1" ht="22.5">
      <c r="A409" s="30" t="s">
        <v>901</v>
      </c>
      <c r="B409" s="45" t="s">
        <v>109</v>
      </c>
      <c r="C409" s="58">
        <v>800</v>
      </c>
      <c r="D409" s="59" t="s">
        <v>207</v>
      </c>
      <c r="E409" s="59" t="s">
        <v>207</v>
      </c>
      <c r="F409" s="36">
        <f>ведомств!F249</f>
        <v>1252.214</v>
      </c>
      <c r="G409" s="36">
        <f>ведомств!G249</f>
        <v>0</v>
      </c>
      <c r="H409" s="36">
        <f>ведомств!H249</f>
        <v>0</v>
      </c>
      <c r="I409" s="36">
        <f>ведомств!I249</f>
        <v>0</v>
      </c>
      <c r="J409" s="36">
        <f>ведомств!J249</f>
        <v>1252.214</v>
      </c>
    </row>
    <row r="410" spans="1:10" s="85" customFormat="1" ht="56.25" customHeight="1">
      <c r="A410" s="30" t="s">
        <v>11</v>
      </c>
      <c r="B410" s="58" t="s">
        <v>60</v>
      </c>
      <c r="C410" s="58">
        <v>100</v>
      </c>
      <c r="D410" s="59" t="s">
        <v>6</v>
      </c>
      <c r="E410" s="59" t="s">
        <v>208</v>
      </c>
      <c r="F410" s="36">
        <f>ведомств!F838</f>
        <v>1272.6390000000001</v>
      </c>
      <c r="G410" s="36">
        <f>ведомств!G838</f>
        <v>0</v>
      </c>
      <c r="H410" s="36">
        <f>ведомств!H838</f>
        <v>0</v>
      </c>
      <c r="I410" s="36">
        <f>ведомств!I838</f>
        <v>0</v>
      </c>
      <c r="J410" s="36">
        <f>ведомств!J838</f>
        <v>1272.6390000000001</v>
      </c>
    </row>
    <row r="411" spans="1:10" s="85" customFormat="1" ht="56.25">
      <c r="A411" s="30" t="s">
        <v>153</v>
      </c>
      <c r="B411" s="58" t="s">
        <v>107</v>
      </c>
      <c r="C411" s="58">
        <v>100</v>
      </c>
      <c r="D411" s="59" t="s">
        <v>6</v>
      </c>
      <c r="E411" s="59" t="s">
        <v>204</v>
      </c>
      <c r="F411" s="36">
        <f>ведомств!F519</f>
        <v>1901.568</v>
      </c>
      <c r="G411" s="36">
        <f>ведомств!G519</f>
        <v>96.791</v>
      </c>
      <c r="H411" s="36">
        <f>ведомств!H519</f>
        <v>0</v>
      </c>
      <c r="I411" s="36">
        <f>ведомств!I519</f>
        <v>0</v>
      </c>
      <c r="J411" s="36">
        <f>ведомств!J519</f>
        <v>1998.359</v>
      </c>
    </row>
    <row r="412" spans="1:10" s="85" customFormat="1" ht="60.75" customHeight="1">
      <c r="A412" s="30" t="s">
        <v>7</v>
      </c>
      <c r="B412" s="58" t="s">
        <v>103</v>
      </c>
      <c r="C412" s="58">
        <v>100</v>
      </c>
      <c r="D412" s="59" t="s">
        <v>156</v>
      </c>
      <c r="E412" s="59" t="s">
        <v>205</v>
      </c>
      <c r="F412" s="36">
        <f>ведомств!F849</f>
        <v>1382.933</v>
      </c>
      <c r="G412" s="36">
        <f>ведомств!G849</f>
        <v>0</v>
      </c>
      <c r="H412" s="36">
        <f>ведомств!H849</f>
        <v>0</v>
      </c>
      <c r="I412" s="36">
        <f>ведомств!I849</f>
        <v>0</v>
      </c>
      <c r="J412" s="36">
        <f>ведомств!J849</f>
        <v>1382.933</v>
      </c>
    </row>
    <row r="413" spans="1:10" s="85" customFormat="1" ht="57.75" customHeight="1">
      <c r="A413" s="30" t="s">
        <v>154</v>
      </c>
      <c r="B413" s="45" t="s">
        <v>99</v>
      </c>
      <c r="C413" s="58">
        <v>100</v>
      </c>
      <c r="D413" s="59" t="s">
        <v>6</v>
      </c>
      <c r="E413" s="59" t="s">
        <v>205</v>
      </c>
      <c r="F413" s="36">
        <f>ведомств!F845</f>
        <v>3076.692</v>
      </c>
      <c r="G413" s="36">
        <f>ведомств!G845</f>
        <v>0.5</v>
      </c>
      <c r="H413" s="36">
        <f>ведомств!H845</f>
        <v>0</v>
      </c>
      <c r="I413" s="36">
        <f>ведомств!I845</f>
        <v>0</v>
      </c>
      <c r="J413" s="36">
        <f>ведомств!J845</f>
        <v>3077.192</v>
      </c>
    </row>
    <row r="414" spans="1:10" s="85" customFormat="1" ht="35.25" customHeight="1">
      <c r="A414" s="30" t="s">
        <v>183</v>
      </c>
      <c r="B414" s="45" t="s">
        <v>99</v>
      </c>
      <c r="C414" s="58">
        <v>200</v>
      </c>
      <c r="D414" s="59" t="s">
        <v>6</v>
      </c>
      <c r="E414" s="59" t="s">
        <v>205</v>
      </c>
      <c r="F414" s="36">
        <f>ведомств!F846</f>
        <v>644.346</v>
      </c>
      <c r="G414" s="36">
        <f>ведомств!G846</f>
        <v>-0.5</v>
      </c>
      <c r="H414" s="36">
        <f>ведомств!H846</f>
        <v>0</v>
      </c>
      <c r="I414" s="36">
        <f>ведомств!I846</f>
        <v>0</v>
      </c>
      <c r="J414" s="36">
        <f>ведомств!J846</f>
        <v>643.846</v>
      </c>
    </row>
    <row r="415" spans="1:10" s="85" customFormat="1" ht="21.75" customHeight="1">
      <c r="A415" s="30" t="s">
        <v>155</v>
      </c>
      <c r="B415" s="45" t="s">
        <v>99</v>
      </c>
      <c r="C415" s="58">
        <v>800</v>
      </c>
      <c r="D415" s="59" t="s">
        <v>6</v>
      </c>
      <c r="E415" s="59" t="s">
        <v>205</v>
      </c>
      <c r="F415" s="36">
        <f>ведомств!F847</f>
        <v>13.624</v>
      </c>
      <c r="G415" s="36">
        <f>ведомств!G847</f>
        <v>0</v>
      </c>
      <c r="H415" s="36">
        <f>ведомств!H847</f>
        <v>0</v>
      </c>
      <c r="I415" s="36">
        <f>ведомств!I847</f>
        <v>0</v>
      </c>
      <c r="J415" s="36">
        <f>ведомств!J847</f>
        <v>13.624</v>
      </c>
    </row>
    <row r="416" spans="1:10" s="85" customFormat="1" ht="57" customHeight="1">
      <c r="A416" s="30" t="s">
        <v>154</v>
      </c>
      <c r="B416" s="45" t="s">
        <v>99</v>
      </c>
      <c r="C416" s="58">
        <v>100</v>
      </c>
      <c r="D416" s="59" t="s">
        <v>6</v>
      </c>
      <c r="E416" s="59" t="s">
        <v>206</v>
      </c>
      <c r="F416" s="36">
        <f>ведомств!F525</f>
        <v>28376.220999999998</v>
      </c>
      <c r="G416" s="36">
        <f>ведомств!G525</f>
        <v>-96.791</v>
      </c>
      <c r="H416" s="36">
        <f>ведомств!H525</f>
        <v>0</v>
      </c>
      <c r="I416" s="36">
        <f>ведомств!I525</f>
        <v>0</v>
      </c>
      <c r="J416" s="36">
        <f>ведомств!J525</f>
        <v>28279.429999999997</v>
      </c>
    </row>
    <row r="417" spans="1:10" s="85" customFormat="1" ht="33.75">
      <c r="A417" s="30" t="s">
        <v>184</v>
      </c>
      <c r="B417" s="45" t="s">
        <v>99</v>
      </c>
      <c r="C417" s="58">
        <v>200</v>
      </c>
      <c r="D417" s="59" t="s">
        <v>6</v>
      </c>
      <c r="E417" s="59" t="s">
        <v>206</v>
      </c>
      <c r="F417" s="36">
        <f>ведомств!F526</f>
        <v>5507.070999999999</v>
      </c>
      <c r="G417" s="36">
        <f>ведомств!G526</f>
        <v>0</v>
      </c>
      <c r="H417" s="36">
        <f>ведомств!H526</f>
        <v>0</v>
      </c>
      <c r="I417" s="36">
        <f>ведомств!I526</f>
        <v>0</v>
      </c>
      <c r="J417" s="36">
        <f>ведомств!J526</f>
        <v>5507.070999999999</v>
      </c>
    </row>
    <row r="418" spans="1:10" s="85" customFormat="1" ht="21.75" customHeight="1">
      <c r="A418" s="30" t="s">
        <v>185</v>
      </c>
      <c r="B418" s="45" t="s">
        <v>99</v>
      </c>
      <c r="C418" s="58">
        <v>800</v>
      </c>
      <c r="D418" s="59" t="s">
        <v>6</v>
      </c>
      <c r="E418" s="59" t="s">
        <v>206</v>
      </c>
      <c r="F418" s="36">
        <f>ведомств!F527</f>
        <v>89.867</v>
      </c>
      <c r="G418" s="36">
        <f>ведомств!G527</f>
        <v>0</v>
      </c>
      <c r="H418" s="36">
        <f>ведомств!H527</f>
        <v>0</v>
      </c>
      <c r="I418" s="36">
        <f>ведомств!I527</f>
        <v>0</v>
      </c>
      <c r="J418" s="36">
        <f>ведомств!J527</f>
        <v>89.867</v>
      </c>
    </row>
    <row r="419" spans="1:10" s="85" customFormat="1" ht="58.5" customHeight="1">
      <c r="A419" s="30" t="s">
        <v>154</v>
      </c>
      <c r="B419" s="45" t="s">
        <v>99</v>
      </c>
      <c r="C419" s="58">
        <v>100</v>
      </c>
      <c r="D419" s="59" t="s">
        <v>6</v>
      </c>
      <c r="E419" s="59" t="s">
        <v>208</v>
      </c>
      <c r="F419" s="36">
        <f>ведомств!F702+ведомств!F651</f>
        <v>14836.876000000002</v>
      </c>
      <c r="G419" s="36">
        <f>ведомств!G702+ведомств!G651</f>
        <v>0</v>
      </c>
      <c r="H419" s="36">
        <f>ведомств!H702+ведомств!H651</f>
        <v>0</v>
      </c>
      <c r="I419" s="36">
        <f>ведомств!I702+ведомств!I651</f>
        <v>0</v>
      </c>
      <c r="J419" s="36">
        <f>ведомств!J702+ведомств!J651</f>
        <v>14836.876000000002</v>
      </c>
    </row>
    <row r="420" spans="1:10" s="85" customFormat="1" ht="33.75">
      <c r="A420" s="30" t="s">
        <v>184</v>
      </c>
      <c r="B420" s="45" t="s">
        <v>99</v>
      </c>
      <c r="C420" s="58">
        <v>200</v>
      </c>
      <c r="D420" s="59" t="s">
        <v>6</v>
      </c>
      <c r="E420" s="59" t="s">
        <v>208</v>
      </c>
      <c r="F420" s="36">
        <f>ведомств!F703+ведомств!F652</f>
        <v>2097.227</v>
      </c>
      <c r="G420" s="36">
        <f>ведомств!G703+ведомств!G652</f>
        <v>0</v>
      </c>
      <c r="H420" s="36">
        <f>ведомств!H703+ведомств!H652</f>
        <v>0</v>
      </c>
      <c r="I420" s="36">
        <f>ведомств!I703+ведомств!I652</f>
        <v>0</v>
      </c>
      <c r="J420" s="36">
        <f>ведомств!J703+ведомств!J652</f>
        <v>2097.227</v>
      </c>
    </row>
    <row r="421" spans="1:10" s="85" customFormat="1" ht="22.5">
      <c r="A421" s="30" t="s">
        <v>185</v>
      </c>
      <c r="B421" s="45" t="s">
        <v>99</v>
      </c>
      <c r="C421" s="58">
        <v>800</v>
      </c>
      <c r="D421" s="59" t="s">
        <v>6</v>
      </c>
      <c r="E421" s="59" t="s">
        <v>208</v>
      </c>
      <c r="F421" s="36">
        <f>ведомств!F653</f>
        <v>1.7</v>
      </c>
      <c r="G421" s="36">
        <f>ведомств!G653</f>
        <v>0</v>
      </c>
      <c r="H421" s="36">
        <f>ведомств!H653</f>
        <v>0</v>
      </c>
      <c r="I421" s="36">
        <f>ведомств!I653</f>
        <v>0</v>
      </c>
      <c r="J421" s="36">
        <f>ведомств!J653</f>
        <v>1.7</v>
      </c>
    </row>
    <row r="422" spans="1:10" s="85" customFormat="1" ht="54.75" customHeight="1">
      <c r="A422" s="30" t="s">
        <v>154</v>
      </c>
      <c r="B422" s="45" t="s">
        <v>99</v>
      </c>
      <c r="C422" s="58">
        <v>100</v>
      </c>
      <c r="D422" s="59" t="s">
        <v>210</v>
      </c>
      <c r="E422" s="59" t="s">
        <v>206</v>
      </c>
      <c r="F422" s="36">
        <f>ведомств!F97</f>
        <v>482.50400000000013</v>
      </c>
      <c r="G422" s="36">
        <f>ведомств!G97</f>
        <v>0</v>
      </c>
      <c r="H422" s="36">
        <f>ведомств!H97</f>
        <v>0</v>
      </c>
      <c r="I422" s="36">
        <f>ведомств!I97</f>
        <v>0</v>
      </c>
      <c r="J422" s="36">
        <f>ведомств!J97</f>
        <v>482.50400000000013</v>
      </c>
    </row>
    <row r="423" spans="1:10" s="85" customFormat="1" ht="55.5" customHeight="1">
      <c r="A423" s="30" t="s">
        <v>154</v>
      </c>
      <c r="B423" s="45" t="s">
        <v>99</v>
      </c>
      <c r="C423" s="58">
        <v>100</v>
      </c>
      <c r="D423" s="59" t="s">
        <v>6</v>
      </c>
      <c r="E423" s="59" t="s">
        <v>18</v>
      </c>
      <c r="F423" s="36">
        <f>ведомств!F877</f>
        <v>11625.261999999999</v>
      </c>
      <c r="G423" s="36">
        <f>ведомств!G877</f>
        <v>0</v>
      </c>
      <c r="H423" s="36">
        <f>ведомств!H877</f>
        <v>0</v>
      </c>
      <c r="I423" s="36">
        <f>ведомств!I877</f>
        <v>0</v>
      </c>
      <c r="J423" s="36">
        <f>ведомств!J877</f>
        <v>11625.261999999999</v>
      </c>
    </row>
    <row r="424" spans="1:10" s="85" customFormat="1" ht="33.75">
      <c r="A424" s="30" t="s">
        <v>191</v>
      </c>
      <c r="B424" s="45" t="s">
        <v>99</v>
      </c>
      <c r="C424" s="58">
        <v>200</v>
      </c>
      <c r="D424" s="59" t="s">
        <v>6</v>
      </c>
      <c r="E424" s="59" t="s">
        <v>18</v>
      </c>
      <c r="F424" s="36">
        <f>ведомств!F878</f>
        <v>1102.4830000000002</v>
      </c>
      <c r="G424" s="36">
        <f>ведомств!G878</f>
        <v>13.956</v>
      </c>
      <c r="H424" s="36">
        <f>ведомств!H878</f>
        <v>0</v>
      </c>
      <c r="I424" s="36">
        <f>ведомств!I878</f>
        <v>0</v>
      </c>
      <c r="J424" s="36">
        <f>ведомств!J878</f>
        <v>1116.439</v>
      </c>
    </row>
    <row r="425" spans="1:10" s="85" customFormat="1" ht="22.5">
      <c r="A425" s="30" t="s">
        <v>185</v>
      </c>
      <c r="B425" s="45" t="s">
        <v>99</v>
      </c>
      <c r="C425" s="58">
        <v>800</v>
      </c>
      <c r="D425" s="59" t="s">
        <v>6</v>
      </c>
      <c r="E425" s="59" t="s">
        <v>18</v>
      </c>
      <c r="F425" s="36">
        <f>ведомств!F879</f>
        <v>510.669</v>
      </c>
      <c r="G425" s="36">
        <f>ведомств!G879</f>
        <v>0</v>
      </c>
      <c r="H425" s="36">
        <f>ведомств!H879</f>
        <v>0</v>
      </c>
      <c r="I425" s="36">
        <f>ведомств!I879</f>
        <v>0</v>
      </c>
      <c r="J425" s="36">
        <f>ведомств!J879</f>
        <v>510.669</v>
      </c>
    </row>
    <row r="426" spans="1:10" s="85" customFormat="1" ht="56.25" customHeight="1">
      <c r="A426" s="30" t="s">
        <v>154</v>
      </c>
      <c r="B426" s="45" t="s">
        <v>99</v>
      </c>
      <c r="C426" s="58">
        <v>100</v>
      </c>
      <c r="D426" s="59" t="s">
        <v>207</v>
      </c>
      <c r="E426" s="59" t="s">
        <v>207</v>
      </c>
      <c r="F426" s="36">
        <f>ведомств!F253</f>
        <v>13736.869000000002</v>
      </c>
      <c r="G426" s="36">
        <f>ведомств!G253</f>
        <v>-96</v>
      </c>
      <c r="H426" s="36">
        <f>ведомств!H253</f>
        <v>0</v>
      </c>
      <c r="I426" s="36">
        <f>ведомств!I253</f>
        <v>0</v>
      </c>
      <c r="J426" s="36">
        <f>ведомств!J253</f>
        <v>13640.869000000002</v>
      </c>
    </row>
    <row r="427" spans="1:10" s="85" customFormat="1" ht="33.75">
      <c r="A427" s="30" t="s">
        <v>184</v>
      </c>
      <c r="B427" s="45" t="s">
        <v>99</v>
      </c>
      <c r="C427" s="58">
        <v>200</v>
      </c>
      <c r="D427" s="59" t="s">
        <v>207</v>
      </c>
      <c r="E427" s="59" t="s">
        <v>207</v>
      </c>
      <c r="F427" s="36">
        <f>ведомств!F254</f>
        <v>1238.481</v>
      </c>
      <c r="G427" s="36">
        <f>ведомств!G254</f>
        <v>96</v>
      </c>
      <c r="H427" s="36">
        <f>ведомств!H254</f>
        <v>0</v>
      </c>
      <c r="I427" s="36">
        <f>ведомств!I254</f>
        <v>0</v>
      </c>
      <c r="J427" s="36">
        <f>ведомств!J254</f>
        <v>1334.481</v>
      </c>
    </row>
    <row r="428" spans="1:10" s="85" customFormat="1" ht="22.5">
      <c r="A428" s="30" t="s">
        <v>185</v>
      </c>
      <c r="B428" s="45" t="s">
        <v>99</v>
      </c>
      <c r="C428" s="58">
        <v>800</v>
      </c>
      <c r="D428" s="59" t="s">
        <v>207</v>
      </c>
      <c r="E428" s="59" t="s">
        <v>207</v>
      </c>
      <c r="F428" s="36">
        <f>ведомств!F255</f>
        <v>2.082</v>
      </c>
      <c r="G428" s="36">
        <f>ведомств!G255</f>
        <v>0</v>
      </c>
      <c r="H428" s="36">
        <f>ведомств!H255</f>
        <v>0</v>
      </c>
      <c r="I428" s="36">
        <f>ведомств!I255</f>
        <v>0</v>
      </c>
      <c r="J428" s="36">
        <f>ведомств!J255</f>
        <v>2.082</v>
      </c>
    </row>
    <row r="429" spans="1:10" s="85" customFormat="1" ht="57" customHeight="1">
      <c r="A429" s="30" t="s">
        <v>154</v>
      </c>
      <c r="B429" s="45" t="s">
        <v>99</v>
      </c>
      <c r="C429" s="58">
        <v>100</v>
      </c>
      <c r="D429" s="59" t="s">
        <v>209</v>
      </c>
      <c r="E429" s="59" t="s">
        <v>211</v>
      </c>
      <c r="F429" s="36">
        <f>ведомств!F499</f>
        <v>2028.932</v>
      </c>
      <c r="G429" s="36">
        <f>ведомств!G499</f>
        <v>0</v>
      </c>
      <c r="H429" s="36">
        <f>ведомств!H499</f>
        <v>0</v>
      </c>
      <c r="I429" s="36">
        <f>ведомств!I499</f>
        <v>0</v>
      </c>
      <c r="J429" s="36">
        <f>ведомств!J499</f>
        <v>2028.932</v>
      </c>
    </row>
    <row r="430" spans="1:10" s="85" customFormat="1" ht="57" customHeight="1">
      <c r="A430" s="30" t="s">
        <v>154</v>
      </c>
      <c r="B430" s="45" t="s">
        <v>99</v>
      </c>
      <c r="C430" s="58">
        <v>100</v>
      </c>
      <c r="D430" s="59" t="s">
        <v>15</v>
      </c>
      <c r="E430" s="59" t="s">
        <v>208</v>
      </c>
      <c r="F430" s="36">
        <f>ведомств!F827</f>
        <v>1062.9340000000002</v>
      </c>
      <c r="G430" s="36">
        <f>ведомств!G827</f>
        <v>0</v>
      </c>
      <c r="H430" s="36">
        <f>ведомств!H827</f>
        <v>0</v>
      </c>
      <c r="I430" s="36">
        <f>ведомств!I827</f>
        <v>0</v>
      </c>
      <c r="J430" s="36">
        <f>ведомств!J827</f>
        <v>1062.9340000000002</v>
      </c>
    </row>
    <row r="431" spans="1:10" s="85" customFormat="1" ht="32.25" customHeight="1">
      <c r="A431" s="30" t="s">
        <v>1049</v>
      </c>
      <c r="B431" s="45" t="s">
        <v>99</v>
      </c>
      <c r="C431" s="58">
        <v>300</v>
      </c>
      <c r="D431" s="59" t="s">
        <v>15</v>
      </c>
      <c r="E431" s="59" t="s">
        <v>208</v>
      </c>
      <c r="F431" s="36">
        <f>ведомств!F828</f>
        <v>45.274</v>
      </c>
      <c r="G431" s="36">
        <f>ведомств!G828</f>
        <v>0</v>
      </c>
      <c r="H431" s="36">
        <f>ведомств!H828</f>
        <v>0</v>
      </c>
      <c r="I431" s="36">
        <f>ведомств!I828</f>
        <v>0</v>
      </c>
      <c r="J431" s="36">
        <f>ведомств!J828</f>
        <v>45.274</v>
      </c>
    </row>
    <row r="432" spans="1:10" s="85" customFormat="1" ht="57" customHeight="1">
      <c r="A432" s="30" t="s">
        <v>154</v>
      </c>
      <c r="B432" s="45" t="s">
        <v>99</v>
      </c>
      <c r="C432" s="58">
        <v>100</v>
      </c>
      <c r="D432" s="59" t="s">
        <v>16</v>
      </c>
      <c r="E432" s="59" t="s">
        <v>207</v>
      </c>
      <c r="F432" s="36">
        <f>ведомств!F164</f>
        <v>633.967</v>
      </c>
      <c r="G432" s="36">
        <f>ведомств!G164</f>
        <v>0</v>
      </c>
      <c r="H432" s="36">
        <f>ведомств!H164</f>
        <v>0</v>
      </c>
      <c r="I432" s="36">
        <f>ведомств!I164</f>
        <v>0</v>
      </c>
      <c r="J432" s="36">
        <f>ведомств!J164</f>
        <v>633.967</v>
      </c>
    </row>
    <row r="433" spans="1:10" s="85" customFormat="1" ht="59.25" customHeight="1">
      <c r="A433" s="30" t="s">
        <v>10</v>
      </c>
      <c r="B433" s="45" t="s">
        <v>111</v>
      </c>
      <c r="C433" s="58">
        <v>100</v>
      </c>
      <c r="D433" s="59" t="s">
        <v>6</v>
      </c>
      <c r="E433" s="59" t="s">
        <v>208</v>
      </c>
      <c r="F433" s="36">
        <f>ведомств!F835</f>
        <v>535.654</v>
      </c>
      <c r="G433" s="36">
        <f>ведомств!G835</f>
        <v>0</v>
      </c>
      <c r="H433" s="36">
        <f>ведомств!H835</f>
        <v>0</v>
      </c>
      <c r="I433" s="36">
        <f>ведомств!I835</f>
        <v>0</v>
      </c>
      <c r="J433" s="36">
        <f>ведомств!J835</f>
        <v>535.654</v>
      </c>
    </row>
    <row r="434" spans="1:10" s="85" customFormat="1" ht="33.75">
      <c r="A434" s="30" t="s">
        <v>331</v>
      </c>
      <c r="B434" s="45" t="s">
        <v>111</v>
      </c>
      <c r="C434" s="58">
        <v>200</v>
      </c>
      <c r="D434" s="59" t="s">
        <v>6</v>
      </c>
      <c r="E434" s="59" t="s">
        <v>208</v>
      </c>
      <c r="F434" s="36">
        <f>ведомств!F836</f>
        <v>278.30199999999996</v>
      </c>
      <c r="G434" s="36">
        <f>ведомств!G836</f>
        <v>0</v>
      </c>
      <c r="H434" s="36">
        <f>ведомств!H836</f>
        <v>0</v>
      </c>
      <c r="I434" s="36">
        <f>ведомств!I836</f>
        <v>0</v>
      </c>
      <c r="J434" s="36">
        <f>ведомств!J836</f>
        <v>278.30199999999996</v>
      </c>
    </row>
    <row r="435" spans="1:10" s="88" customFormat="1" ht="22.5">
      <c r="A435" s="32" t="s">
        <v>104</v>
      </c>
      <c r="B435" s="89" t="s">
        <v>105</v>
      </c>
      <c r="C435" s="89"/>
      <c r="D435" s="3"/>
      <c r="E435" s="3"/>
      <c r="F435" s="90">
        <f>SUM(F436:F438)</f>
        <v>4308.741</v>
      </c>
      <c r="G435" s="90">
        <f>SUM(G436:G438)</f>
        <v>-103.5</v>
      </c>
      <c r="H435" s="90">
        <f>SUM(H436:H438)</f>
        <v>0</v>
      </c>
      <c r="I435" s="90">
        <f>SUM(I436:I438)</f>
        <v>0</v>
      </c>
      <c r="J435" s="90">
        <f>SUM(J436:J438)</f>
        <v>4205.241</v>
      </c>
    </row>
    <row r="436" spans="1:10" s="88" customFormat="1" ht="33.75">
      <c r="A436" s="30" t="s">
        <v>81</v>
      </c>
      <c r="B436" s="58" t="s">
        <v>110</v>
      </c>
      <c r="C436" s="58">
        <v>300</v>
      </c>
      <c r="D436" s="59" t="s">
        <v>15</v>
      </c>
      <c r="E436" s="59" t="s">
        <v>205</v>
      </c>
      <c r="F436" s="60">
        <f>ведомств!F764</f>
        <v>3988.298</v>
      </c>
      <c r="G436" s="60">
        <f>ведомств!G764</f>
        <v>-103.5</v>
      </c>
      <c r="H436" s="60">
        <f>ведомств!H764</f>
        <v>0</v>
      </c>
      <c r="I436" s="60">
        <f>ведомств!I764</f>
        <v>0</v>
      </c>
      <c r="J436" s="60">
        <f>ведомств!J764</f>
        <v>3884.798</v>
      </c>
    </row>
    <row r="437" spans="1:10" s="88" customFormat="1" ht="45">
      <c r="A437" s="30" t="s">
        <v>918</v>
      </c>
      <c r="B437" s="58" t="s">
        <v>110</v>
      </c>
      <c r="C437" s="58">
        <v>200</v>
      </c>
      <c r="D437" s="59" t="s">
        <v>15</v>
      </c>
      <c r="E437" s="59" t="s">
        <v>205</v>
      </c>
      <c r="F437" s="60">
        <f>ведомств!F763</f>
        <v>55.443</v>
      </c>
      <c r="G437" s="60">
        <f>ведомств!G763</f>
        <v>0</v>
      </c>
      <c r="H437" s="60">
        <f>ведомств!H763</f>
        <v>0</v>
      </c>
      <c r="I437" s="60">
        <f>ведомств!I763</f>
        <v>0</v>
      </c>
      <c r="J437" s="60">
        <f>ведомств!J763</f>
        <v>55.443</v>
      </c>
    </row>
    <row r="438" spans="1:10" s="85" customFormat="1" ht="22.5">
      <c r="A438" s="30" t="s">
        <v>82</v>
      </c>
      <c r="B438" s="58" t="s">
        <v>106</v>
      </c>
      <c r="C438" s="58">
        <v>300</v>
      </c>
      <c r="D438" s="59" t="s">
        <v>15</v>
      </c>
      <c r="E438" s="59" t="s">
        <v>205</v>
      </c>
      <c r="F438" s="60">
        <f>ведомств!F854+ведомств!F640</f>
        <v>265</v>
      </c>
      <c r="G438" s="60">
        <f>ведомств!G854+ведомств!G640</f>
        <v>0</v>
      </c>
      <c r="H438" s="60">
        <f>ведомств!H854+ведомств!H640</f>
        <v>0</v>
      </c>
      <c r="I438" s="60">
        <f>ведомств!I854+ведомств!I640</f>
        <v>0</v>
      </c>
      <c r="J438" s="60">
        <f>ведомств!J854+ведомств!J640</f>
        <v>265</v>
      </c>
    </row>
    <row r="439" spans="1:10" s="85" customFormat="1" ht="33.75">
      <c r="A439" s="32" t="s">
        <v>333</v>
      </c>
      <c r="B439" s="89" t="s">
        <v>332</v>
      </c>
      <c r="C439" s="89"/>
      <c r="D439" s="3"/>
      <c r="E439" s="3"/>
      <c r="F439" s="90">
        <f>SUM(F440:F442)</f>
        <v>14333.407000000001</v>
      </c>
      <c r="G439" s="90">
        <f>SUM(G440:G442)</f>
        <v>20.5</v>
      </c>
      <c r="H439" s="90">
        <f>SUM(H440:H442)</f>
        <v>0</v>
      </c>
      <c r="I439" s="90">
        <f>SUM(I440:I442)</f>
        <v>0</v>
      </c>
      <c r="J439" s="90">
        <f>SUM(J440:J442)</f>
        <v>14353.907000000001</v>
      </c>
    </row>
    <row r="440" spans="1:10" s="85" customFormat="1" ht="45">
      <c r="A440" s="30" t="s">
        <v>624</v>
      </c>
      <c r="B440" s="45" t="s">
        <v>299</v>
      </c>
      <c r="C440" s="58">
        <v>500</v>
      </c>
      <c r="D440" s="59" t="s">
        <v>207</v>
      </c>
      <c r="E440" s="59" t="s">
        <v>207</v>
      </c>
      <c r="F440" s="60">
        <f>ведомств!F677</f>
        <v>1865</v>
      </c>
      <c r="G440" s="60">
        <f>ведомств!G677</f>
        <v>0</v>
      </c>
      <c r="H440" s="60">
        <f>ведомств!H677</f>
        <v>0</v>
      </c>
      <c r="I440" s="60">
        <f>ведомств!I677</f>
        <v>0</v>
      </c>
      <c r="J440" s="60">
        <f>ведомств!J677</f>
        <v>1865</v>
      </c>
    </row>
    <row r="441" spans="1:10" s="85" customFormat="1" ht="45">
      <c r="A441" s="30" t="s">
        <v>624</v>
      </c>
      <c r="B441" s="45" t="s">
        <v>299</v>
      </c>
      <c r="C441" s="58">
        <v>500</v>
      </c>
      <c r="D441" s="59" t="s">
        <v>207</v>
      </c>
      <c r="E441" s="59" t="s">
        <v>205</v>
      </c>
      <c r="F441" s="60">
        <f>ведомств!F674</f>
        <v>532</v>
      </c>
      <c r="G441" s="60">
        <f>ведомств!G674</f>
        <v>20.5</v>
      </c>
      <c r="H441" s="60">
        <f>ведомств!H674</f>
        <v>0</v>
      </c>
      <c r="I441" s="60">
        <f>ведомств!I674</f>
        <v>0</v>
      </c>
      <c r="J441" s="60">
        <f>ведомств!J674</f>
        <v>552.5</v>
      </c>
    </row>
    <row r="442" spans="1:10" s="85" customFormat="1" ht="67.5">
      <c r="A442" s="30" t="s">
        <v>588</v>
      </c>
      <c r="B442" s="45" t="s">
        <v>587</v>
      </c>
      <c r="C442" s="58">
        <v>500</v>
      </c>
      <c r="D442" s="59" t="s">
        <v>19</v>
      </c>
      <c r="E442" s="59" t="s">
        <v>205</v>
      </c>
      <c r="F442" s="60">
        <f>ведомств!F695</f>
        <v>11936.407000000001</v>
      </c>
      <c r="G442" s="60">
        <f>ведомств!G695</f>
        <v>0</v>
      </c>
      <c r="H442" s="60">
        <f>ведомств!H695</f>
        <v>0</v>
      </c>
      <c r="I442" s="60">
        <f>ведомств!I695</f>
        <v>0</v>
      </c>
      <c r="J442" s="60">
        <f>ведомств!J695</f>
        <v>11936.407000000001</v>
      </c>
    </row>
    <row r="443" spans="1:10" s="88" customFormat="1" ht="11.25">
      <c r="A443" s="32" t="s">
        <v>159</v>
      </c>
      <c r="B443" s="100" t="s">
        <v>160</v>
      </c>
      <c r="C443" s="89"/>
      <c r="D443" s="3"/>
      <c r="E443" s="3"/>
      <c r="F443" s="90">
        <f>SUM(F444:F444)</f>
        <v>4726.9</v>
      </c>
      <c r="G443" s="90">
        <f>SUM(G444:G444)</f>
        <v>0</v>
      </c>
      <c r="H443" s="90">
        <f>SUM(H444:H444)</f>
        <v>0</v>
      </c>
      <c r="I443" s="90">
        <f>SUM(I444:I444)</f>
        <v>0</v>
      </c>
      <c r="J443" s="90">
        <f>SUM(J444:J444)</f>
        <v>4726.9</v>
      </c>
    </row>
    <row r="444" spans="1:10" s="85" customFormat="1" ht="22.5">
      <c r="A444" s="30" t="s">
        <v>89</v>
      </c>
      <c r="B444" s="99" t="s">
        <v>161</v>
      </c>
      <c r="C444" s="58">
        <v>500</v>
      </c>
      <c r="D444" s="59" t="s">
        <v>19</v>
      </c>
      <c r="E444" s="59" t="s">
        <v>6</v>
      </c>
      <c r="F444" s="36">
        <f>ведомств!F691</f>
        <v>4726.9</v>
      </c>
      <c r="G444" s="36">
        <f>ведомств!G691</f>
        <v>0</v>
      </c>
      <c r="H444" s="36">
        <f>ведомств!H691</f>
        <v>0</v>
      </c>
      <c r="I444" s="36">
        <f>ведомств!I691</f>
        <v>0</v>
      </c>
      <c r="J444" s="36">
        <f>ведомств!J691</f>
        <v>4726.9</v>
      </c>
    </row>
    <row r="445" spans="1:10" s="85" customFormat="1" ht="11.25">
      <c r="A445" s="32" t="s">
        <v>969</v>
      </c>
      <c r="B445" s="100" t="s">
        <v>970</v>
      </c>
      <c r="C445" s="89"/>
      <c r="D445" s="3"/>
      <c r="E445" s="3"/>
      <c r="F445" s="39">
        <f>F446</f>
        <v>3540.04</v>
      </c>
      <c r="G445" s="39">
        <f>G446</f>
        <v>0</v>
      </c>
      <c r="H445" s="39">
        <f>H446</f>
        <v>0</v>
      </c>
      <c r="I445" s="39">
        <f>I446</f>
        <v>0</v>
      </c>
      <c r="J445" s="39">
        <f>J446</f>
        <v>3540.04</v>
      </c>
    </row>
    <row r="446" spans="1:10" s="85" customFormat="1" ht="22.5">
      <c r="A446" s="30" t="s">
        <v>971</v>
      </c>
      <c r="B446" s="45" t="s">
        <v>967</v>
      </c>
      <c r="C446" s="58">
        <v>800</v>
      </c>
      <c r="D446" s="59" t="s">
        <v>207</v>
      </c>
      <c r="E446" s="59" t="s">
        <v>207</v>
      </c>
      <c r="F446" s="36">
        <f>ведомств!F257</f>
        <v>3540.04</v>
      </c>
      <c r="G446" s="36">
        <f>ведомств!G257</f>
        <v>0</v>
      </c>
      <c r="H446" s="36">
        <f>ведомств!H257</f>
        <v>0</v>
      </c>
      <c r="I446" s="36">
        <f>ведомств!I257</f>
        <v>0</v>
      </c>
      <c r="J446" s="36">
        <f>ведомств!J257</f>
        <v>3540.04</v>
      </c>
    </row>
    <row r="447" spans="1:10" s="85" customFormat="1" ht="22.5">
      <c r="A447" s="32" t="s">
        <v>144</v>
      </c>
      <c r="B447" s="2" t="s">
        <v>1059</v>
      </c>
      <c r="C447" s="58"/>
      <c r="D447" s="59"/>
      <c r="E447" s="59"/>
      <c r="F447" s="39">
        <f>F448</f>
        <v>172</v>
      </c>
      <c r="G447" s="39">
        <f>G448</f>
        <v>1243.33</v>
      </c>
      <c r="H447" s="39">
        <f>H448</f>
        <v>0</v>
      </c>
      <c r="I447" s="39">
        <f>I448</f>
        <v>0</v>
      </c>
      <c r="J447" s="39">
        <f>J448</f>
        <v>1415.33</v>
      </c>
    </row>
    <row r="448" spans="1:10" s="85" customFormat="1" ht="59.25" customHeight="1">
      <c r="A448" s="30" t="s">
        <v>1061</v>
      </c>
      <c r="B448" s="45" t="s">
        <v>1059</v>
      </c>
      <c r="C448" s="58">
        <v>800</v>
      </c>
      <c r="D448" s="59" t="s">
        <v>207</v>
      </c>
      <c r="E448" s="59" t="s">
        <v>207</v>
      </c>
      <c r="F448" s="36">
        <f>ведомств!F917</f>
        <v>172</v>
      </c>
      <c r="G448" s="36">
        <f>ведомств!G917</f>
        <v>1243.33</v>
      </c>
      <c r="H448" s="36">
        <f>ведомств!H917</f>
        <v>0</v>
      </c>
      <c r="I448" s="36">
        <f>ведомств!I917</f>
        <v>0</v>
      </c>
      <c r="J448" s="36">
        <f>ведомств!J917</f>
        <v>1415.33</v>
      </c>
    </row>
    <row r="449" spans="1:10" s="85" customFormat="1" ht="11.25">
      <c r="A449" s="32" t="s">
        <v>533</v>
      </c>
      <c r="B449" s="123" t="s">
        <v>534</v>
      </c>
      <c r="C449" s="89"/>
      <c r="D449" s="3"/>
      <c r="E449" s="3"/>
      <c r="F449" s="39">
        <f>F450</f>
        <v>258</v>
      </c>
      <c r="G449" s="39">
        <f>G450</f>
        <v>-20.5</v>
      </c>
      <c r="H449" s="39">
        <f>H450</f>
        <v>0</v>
      </c>
      <c r="I449" s="39">
        <f>I450</f>
        <v>0</v>
      </c>
      <c r="J449" s="39">
        <f>J450</f>
        <v>237.5</v>
      </c>
    </row>
    <row r="450" spans="1:10" s="85" customFormat="1" ht="33.75">
      <c r="A450" s="30" t="s">
        <v>535</v>
      </c>
      <c r="B450" s="125" t="s">
        <v>532</v>
      </c>
      <c r="C450" s="126">
        <v>200</v>
      </c>
      <c r="D450" s="127" t="s">
        <v>207</v>
      </c>
      <c r="E450" s="127" t="s">
        <v>205</v>
      </c>
      <c r="F450" s="36">
        <f>ведомств!F222</f>
        <v>258</v>
      </c>
      <c r="G450" s="36">
        <f>ведомств!G222</f>
        <v>-20.5</v>
      </c>
      <c r="H450" s="36">
        <f>ведомств!H222</f>
        <v>0</v>
      </c>
      <c r="I450" s="36">
        <f>ведомств!I222</f>
        <v>0</v>
      </c>
      <c r="J450" s="36">
        <f>ведомств!J222</f>
        <v>237.5</v>
      </c>
    </row>
    <row r="451" spans="1:10" s="88" customFormat="1" ht="22.5">
      <c r="A451" s="32" t="s">
        <v>219</v>
      </c>
      <c r="B451" s="2" t="s">
        <v>100</v>
      </c>
      <c r="C451" s="89"/>
      <c r="D451" s="3"/>
      <c r="E451" s="3"/>
      <c r="F451" s="39">
        <f>SUM(F452:F453)</f>
        <v>254.85899999999998</v>
      </c>
      <c r="G451" s="39">
        <f>SUM(G452:G453)</f>
        <v>-13.956</v>
      </c>
      <c r="H451" s="39">
        <f>SUM(H452:H453)</f>
        <v>0</v>
      </c>
      <c r="I451" s="39">
        <f>SUM(I452:I453)</f>
        <v>0</v>
      </c>
      <c r="J451" s="39">
        <f>SUM(J452:J453)</f>
        <v>240.903</v>
      </c>
    </row>
    <row r="452" spans="1:10" s="85" customFormat="1" ht="22.5">
      <c r="A452" s="30" t="s">
        <v>155</v>
      </c>
      <c r="B452" s="45" t="s">
        <v>102</v>
      </c>
      <c r="C452" s="58">
        <v>800</v>
      </c>
      <c r="D452" s="59" t="s">
        <v>6</v>
      </c>
      <c r="E452" s="59" t="s">
        <v>206</v>
      </c>
      <c r="F452" s="36">
        <f>ведомств!F530</f>
        <v>240.903</v>
      </c>
      <c r="G452" s="36">
        <f>ведомств!G530</f>
        <v>0</v>
      </c>
      <c r="H452" s="36">
        <f>ведомств!H530</f>
        <v>0</v>
      </c>
      <c r="I452" s="36">
        <f>ведомств!I530</f>
        <v>0</v>
      </c>
      <c r="J452" s="36">
        <f>ведомств!J530</f>
        <v>240.903</v>
      </c>
    </row>
    <row r="453" spans="1:10" s="85" customFormat="1" ht="22.5">
      <c r="A453" s="30" t="s">
        <v>155</v>
      </c>
      <c r="B453" s="45" t="s">
        <v>102</v>
      </c>
      <c r="C453" s="58">
        <v>800</v>
      </c>
      <c r="D453" s="59" t="s">
        <v>6</v>
      </c>
      <c r="E453" s="59" t="s">
        <v>18</v>
      </c>
      <c r="F453" s="36">
        <f>ведомств!F882</f>
        <v>13.956</v>
      </c>
      <c r="G453" s="36">
        <f>ведомств!G882</f>
        <v>-13.956</v>
      </c>
      <c r="H453" s="36">
        <f>ведомств!H882</f>
        <v>0</v>
      </c>
      <c r="I453" s="36">
        <f>ведомств!I882</f>
        <v>0</v>
      </c>
      <c r="J453" s="36">
        <f>ведомств!J882</f>
        <v>0</v>
      </c>
    </row>
    <row r="454" spans="1:10" s="88" customFormat="1" ht="11.25" customHeight="1">
      <c r="A454" s="32" t="s">
        <v>75</v>
      </c>
      <c r="B454" s="100" t="s">
        <v>62</v>
      </c>
      <c r="C454" s="89"/>
      <c r="D454" s="3"/>
      <c r="E454" s="3"/>
      <c r="F454" s="90">
        <f>SUM(F455:F458)</f>
        <v>9233.053</v>
      </c>
      <c r="G454" s="90">
        <f>SUM(G455:G458)</f>
        <v>0</v>
      </c>
      <c r="H454" s="90">
        <f>SUM(H455:H458)</f>
        <v>0</v>
      </c>
      <c r="I454" s="90">
        <f>SUM(I455:I458)</f>
        <v>0</v>
      </c>
      <c r="J454" s="90">
        <f>SUM(J455:J458)</f>
        <v>9233.053</v>
      </c>
    </row>
    <row r="455" spans="1:10" s="88" customFormat="1" ht="36.75" customHeight="1">
      <c r="A455" s="30" t="s">
        <v>488</v>
      </c>
      <c r="B455" s="45" t="s">
        <v>487</v>
      </c>
      <c r="C455" s="58">
        <v>600</v>
      </c>
      <c r="D455" s="59" t="s">
        <v>17</v>
      </c>
      <c r="E455" s="59" t="s">
        <v>6</v>
      </c>
      <c r="F455" s="60">
        <f>ведомств!F108</f>
        <v>487.844</v>
      </c>
      <c r="G455" s="60">
        <f>ведомств!G108</f>
        <v>0</v>
      </c>
      <c r="H455" s="60">
        <f>ведомств!H108</f>
        <v>0</v>
      </c>
      <c r="I455" s="60">
        <f>ведомств!I108</f>
        <v>0</v>
      </c>
      <c r="J455" s="60">
        <f>ведомств!J108</f>
        <v>487.844</v>
      </c>
    </row>
    <row r="456" spans="1:10" s="85" customFormat="1" ht="81" customHeight="1">
      <c r="A456" s="30" t="s">
        <v>335</v>
      </c>
      <c r="B456" s="58" t="s">
        <v>63</v>
      </c>
      <c r="C456" s="58">
        <v>100</v>
      </c>
      <c r="D456" s="59" t="s">
        <v>210</v>
      </c>
      <c r="E456" s="59" t="s">
        <v>206</v>
      </c>
      <c r="F456" s="36">
        <f>ведомств!F100+ведомств!F13</f>
        <v>7993.8820000000005</v>
      </c>
      <c r="G456" s="36">
        <f>ведомств!G100+ведомств!G13</f>
        <v>0</v>
      </c>
      <c r="H456" s="36">
        <f>ведомств!H100+ведомств!H13</f>
        <v>0</v>
      </c>
      <c r="I456" s="36">
        <f>ведомств!I100+ведомств!I13</f>
        <v>0</v>
      </c>
      <c r="J456" s="36">
        <f>ведомств!J100+ведомств!J13</f>
        <v>7993.8820000000005</v>
      </c>
    </row>
    <row r="457" spans="1:10" s="85" customFormat="1" ht="60" customHeight="1">
      <c r="A457" s="30" t="s">
        <v>336</v>
      </c>
      <c r="B457" s="58" t="s">
        <v>63</v>
      </c>
      <c r="C457" s="58">
        <v>200</v>
      </c>
      <c r="D457" s="59" t="s">
        <v>210</v>
      </c>
      <c r="E457" s="59" t="s">
        <v>206</v>
      </c>
      <c r="F457" s="36">
        <f>ведомств!F101+ведомств!F14</f>
        <v>729.497</v>
      </c>
      <c r="G457" s="36">
        <f>ведомств!G101+ведомств!G14</f>
        <v>0</v>
      </c>
      <c r="H457" s="36">
        <f>ведомств!H101+ведомств!H14</f>
        <v>0</v>
      </c>
      <c r="I457" s="36">
        <f>ведомств!I101+ведомств!I14</f>
        <v>0</v>
      </c>
      <c r="J457" s="36">
        <f>ведомств!J101+ведомств!J14</f>
        <v>729.497</v>
      </c>
    </row>
    <row r="458" spans="1:10" s="85" customFormat="1" ht="47.25" customHeight="1">
      <c r="A458" s="30" t="s">
        <v>334</v>
      </c>
      <c r="B458" s="58" t="s">
        <v>63</v>
      </c>
      <c r="C458" s="58">
        <v>800</v>
      </c>
      <c r="D458" s="59" t="s">
        <v>210</v>
      </c>
      <c r="E458" s="59" t="s">
        <v>206</v>
      </c>
      <c r="F458" s="36">
        <f>ведомств!F102+ведомств!F15</f>
        <v>21.83</v>
      </c>
      <c r="G458" s="36">
        <f>ведомств!G102+ведомств!G15</f>
        <v>0</v>
      </c>
      <c r="H458" s="36">
        <f>ведомств!H102+ведомств!H15</f>
        <v>0</v>
      </c>
      <c r="I458" s="36">
        <f>ведомств!I102+ведомств!I15</f>
        <v>0</v>
      </c>
      <c r="J458" s="36">
        <f>ведомств!J102+ведомств!J15</f>
        <v>21.83</v>
      </c>
    </row>
  </sheetData>
  <sheetProtection/>
  <autoFilter ref="A9:J458"/>
  <mergeCells count="3">
    <mergeCell ref="A3:J7"/>
    <mergeCell ref="A1:J1"/>
    <mergeCell ref="A8:J8"/>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J946"/>
  <sheetViews>
    <sheetView tabSelected="1" view="pageBreakPreview" zoomScale="90" zoomScaleNormal="90" zoomScaleSheetLayoutView="90" workbookViewId="0" topLeftCell="A933">
      <selection activeCell="G765" sqref="G765"/>
    </sheetView>
  </sheetViews>
  <sheetFormatPr defaultColWidth="9.140625" defaultRowHeight="21.75" customHeight="1"/>
  <cols>
    <col min="1" max="1" width="47.7109375" style="18" customWidth="1"/>
    <col min="2" max="2" width="7.421875" style="68" customWidth="1"/>
    <col min="3" max="3" width="9.140625" style="68" customWidth="1"/>
    <col min="4" max="4" width="14.140625" style="68" customWidth="1"/>
    <col min="5" max="5" width="4.421875" style="68" customWidth="1"/>
    <col min="6" max="6" width="16.28125" style="0" customWidth="1"/>
    <col min="7" max="7" width="15.421875" style="118" customWidth="1"/>
    <col min="8" max="8" width="17.140625" style="0" customWidth="1"/>
    <col min="9" max="9" width="18.140625" style="0" customWidth="1"/>
    <col min="10" max="10" width="15.8515625" style="0" customWidth="1"/>
  </cols>
  <sheetData>
    <row r="1" spans="1:10" ht="15.75" customHeight="1">
      <c r="A1" s="200" t="s">
        <v>861</v>
      </c>
      <c r="B1" s="200"/>
      <c r="C1" s="200"/>
      <c r="D1" s="200"/>
      <c r="E1" s="200"/>
      <c r="F1" s="200"/>
      <c r="G1" s="200"/>
      <c r="H1" s="200"/>
      <c r="I1" s="200"/>
      <c r="J1" s="200"/>
    </row>
    <row r="2" spans="7:10" ht="12.75" customHeight="1">
      <c r="G2" s="146"/>
      <c r="H2" s="141"/>
      <c r="I2" s="141"/>
      <c r="J2" s="141"/>
    </row>
    <row r="3" spans="1:10" ht="12.75" customHeight="1">
      <c r="A3" s="199" t="s">
        <v>738</v>
      </c>
      <c r="B3" s="199"/>
      <c r="C3" s="199"/>
      <c r="D3" s="199"/>
      <c r="E3" s="199"/>
      <c r="F3" s="199"/>
      <c r="G3" s="199"/>
      <c r="H3" s="199"/>
      <c r="I3" s="199"/>
      <c r="J3" s="199"/>
    </row>
    <row r="4" spans="1:10" ht="12.75" customHeight="1">
      <c r="A4" s="16"/>
      <c r="B4" s="78"/>
      <c r="C4" s="78"/>
      <c r="D4" s="78"/>
      <c r="E4" s="78"/>
      <c r="G4" s="146"/>
      <c r="H4" s="141"/>
      <c r="I4" s="141"/>
      <c r="J4" s="141"/>
    </row>
    <row r="5" spans="1:10" ht="13.5" customHeight="1">
      <c r="A5" s="1"/>
      <c r="B5" s="79"/>
      <c r="F5" s="147"/>
      <c r="G5" s="146"/>
      <c r="H5" s="141"/>
      <c r="I5" s="141"/>
      <c r="J5" s="141" t="s">
        <v>55</v>
      </c>
    </row>
    <row r="6" spans="1:10" ht="21.75" customHeight="1">
      <c r="A6" s="203" t="s">
        <v>234</v>
      </c>
      <c r="B6" s="204" t="s">
        <v>235</v>
      </c>
      <c r="C6" s="205"/>
      <c r="D6" s="205"/>
      <c r="E6" s="206"/>
      <c r="F6" s="201" t="s">
        <v>831</v>
      </c>
      <c r="G6" s="207" t="s">
        <v>832</v>
      </c>
      <c r="H6" s="197" t="s">
        <v>833</v>
      </c>
      <c r="I6" s="197" t="s">
        <v>834</v>
      </c>
      <c r="J6" s="197" t="s">
        <v>835</v>
      </c>
    </row>
    <row r="7" spans="1:10" ht="47.25" customHeight="1">
      <c r="A7" s="203"/>
      <c r="B7" s="2" t="s">
        <v>239</v>
      </c>
      <c r="C7" s="2" t="s">
        <v>236</v>
      </c>
      <c r="D7" s="2" t="s">
        <v>237</v>
      </c>
      <c r="E7" s="2" t="s">
        <v>238</v>
      </c>
      <c r="F7" s="202"/>
      <c r="G7" s="208"/>
      <c r="H7" s="198"/>
      <c r="I7" s="198"/>
      <c r="J7" s="198"/>
    </row>
    <row r="8" spans="1:10" ht="21.75" customHeight="1">
      <c r="A8" s="3" t="s">
        <v>240</v>
      </c>
      <c r="B8" s="3" t="s">
        <v>241</v>
      </c>
      <c r="C8" s="3" t="s">
        <v>242</v>
      </c>
      <c r="D8" s="3" t="s">
        <v>243</v>
      </c>
      <c r="E8" s="3" t="s">
        <v>244</v>
      </c>
      <c r="F8" s="3" t="s">
        <v>627</v>
      </c>
      <c r="G8" s="148">
        <v>7</v>
      </c>
      <c r="H8" s="149">
        <v>8</v>
      </c>
      <c r="I8" s="149">
        <v>9</v>
      </c>
      <c r="J8" s="149">
        <v>10</v>
      </c>
    </row>
    <row r="9" spans="1:10" ht="60" customHeight="1">
      <c r="A9" s="185" t="s">
        <v>976</v>
      </c>
      <c r="B9" s="183" t="s">
        <v>977</v>
      </c>
      <c r="C9" s="183" t="s">
        <v>245</v>
      </c>
      <c r="D9" s="183"/>
      <c r="E9" s="183" t="s">
        <v>245</v>
      </c>
      <c r="F9" s="184">
        <v>43.435</v>
      </c>
      <c r="G9" s="184">
        <f aca="true" t="shared" si="0" ref="G9:J11">G10</f>
        <v>0</v>
      </c>
      <c r="H9" s="184">
        <f t="shared" si="0"/>
        <v>0</v>
      </c>
      <c r="I9" s="184">
        <f t="shared" si="0"/>
        <v>0</v>
      </c>
      <c r="J9" s="184">
        <f t="shared" si="0"/>
        <v>43.435</v>
      </c>
    </row>
    <row r="10" spans="1:10" ht="21.75" customHeight="1">
      <c r="A10" s="11" t="s">
        <v>473</v>
      </c>
      <c r="B10" s="44" t="s">
        <v>977</v>
      </c>
      <c r="C10" s="44" t="s">
        <v>196</v>
      </c>
      <c r="D10" s="182"/>
      <c r="E10" s="2"/>
      <c r="F10" s="178">
        <v>43.435</v>
      </c>
      <c r="G10" s="178">
        <f t="shared" si="0"/>
        <v>0</v>
      </c>
      <c r="H10" s="178">
        <f t="shared" si="0"/>
        <v>0</v>
      </c>
      <c r="I10" s="178">
        <f t="shared" si="0"/>
        <v>0</v>
      </c>
      <c r="J10" s="178">
        <f t="shared" si="0"/>
        <v>43.435</v>
      </c>
    </row>
    <row r="11" spans="1:10" ht="21.75" customHeight="1">
      <c r="A11" s="9" t="s">
        <v>149</v>
      </c>
      <c r="B11" s="73" t="s">
        <v>977</v>
      </c>
      <c r="C11" s="46" t="s">
        <v>196</v>
      </c>
      <c r="D11" s="46" t="s">
        <v>96</v>
      </c>
      <c r="E11" s="46" t="s">
        <v>283</v>
      </c>
      <c r="F11" s="181">
        <v>43.435</v>
      </c>
      <c r="G11" s="181">
        <f t="shared" si="0"/>
        <v>0</v>
      </c>
      <c r="H11" s="181">
        <f t="shared" si="0"/>
        <v>0</v>
      </c>
      <c r="I11" s="181">
        <f t="shared" si="0"/>
        <v>0</v>
      </c>
      <c r="J11" s="181">
        <f t="shared" si="0"/>
        <v>43.435</v>
      </c>
    </row>
    <row r="12" spans="1:10" ht="21.75" customHeight="1">
      <c r="A12" s="7" t="s">
        <v>304</v>
      </c>
      <c r="B12" s="73" t="s">
        <v>977</v>
      </c>
      <c r="C12" s="46" t="s">
        <v>196</v>
      </c>
      <c r="D12" s="47" t="s">
        <v>63</v>
      </c>
      <c r="E12" s="46" t="s">
        <v>283</v>
      </c>
      <c r="F12" s="181">
        <v>43.435</v>
      </c>
      <c r="G12" s="181">
        <f>G13+G14+G15</f>
        <v>0</v>
      </c>
      <c r="H12" s="181">
        <f>H13+H14+H15</f>
        <v>0</v>
      </c>
      <c r="I12" s="181">
        <f>I13+I14+I15</f>
        <v>0</v>
      </c>
      <c r="J12" s="181">
        <f>J13+J14+J15</f>
        <v>43.435</v>
      </c>
    </row>
    <row r="13" spans="1:10" ht="48.75" customHeight="1">
      <c r="A13" s="8" t="s">
        <v>28</v>
      </c>
      <c r="B13" s="73" t="s">
        <v>977</v>
      </c>
      <c r="C13" s="46" t="s">
        <v>196</v>
      </c>
      <c r="D13" s="47" t="s">
        <v>63</v>
      </c>
      <c r="E13" s="46" t="s">
        <v>26</v>
      </c>
      <c r="F13" s="180">
        <v>24.194</v>
      </c>
      <c r="G13" s="179">
        <v>0</v>
      </c>
      <c r="H13" s="179">
        <v>0</v>
      </c>
      <c r="I13" s="179">
        <v>0</v>
      </c>
      <c r="J13" s="180">
        <f>F13+G13+H13+I13</f>
        <v>24.194</v>
      </c>
    </row>
    <row r="14" spans="1:10" ht="30" customHeight="1">
      <c r="A14" s="10" t="s">
        <v>27</v>
      </c>
      <c r="B14" s="73" t="s">
        <v>977</v>
      </c>
      <c r="C14" s="46" t="s">
        <v>196</v>
      </c>
      <c r="D14" s="47" t="s">
        <v>63</v>
      </c>
      <c r="E14" s="46" t="s">
        <v>30</v>
      </c>
      <c r="F14" s="180">
        <v>11.892</v>
      </c>
      <c r="G14" s="179">
        <v>0</v>
      </c>
      <c r="H14" s="179">
        <v>0</v>
      </c>
      <c r="I14" s="179">
        <v>0</v>
      </c>
      <c r="J14" s="180">
        <f>F14+G14+H14+I14</f>
        <v>11.892</v>
      </c>
    </row>
    <row r="15" spans="1:10" ht="21.75" customHeight="1">
      <c r="A15" s="10" t="s">
        <v>22</v>
      </c>
      <c r="B15" s="45" t="s">
        <v>977</v>
      </c>
      <c r="C15" s="45" t="s">
        <v>196</v>
      </c>
      <c r="D15" s="48" t="s">
        <v>63</v>
      </c>
      <c r="E15" s="45" t="s">
        <v>21</v>
      </c>
      <c r="F15" s="180">
        <v>7.349</v>
      </c>
      <c r="G15" s="179">
        <v>0</v>
      </c>
      <c r="H15" s="179">
        <v>0</v>
      </c>
      <c r="I15" s="179">
        <v>0</v>
      </c>
      <c r="J15" s="180">
        <f>F15+G15+H15+I15</f>
        <v>7.349</v>
      </c>
    </row>
    <row r="16" spans="1:10" s="19" customFormat="1" ht="51">
      <c r="A16" s="4" t="s">
        <v>467</v>
      </c>
      <c r="B16" s="75" t="s">
        <v>466</v>
      </c>
      <c r="C16" s="75" t="s">
        <v>245</v>
      </c>
      <c r="D16" s="75"/>
      <c r="E16" s="75" t="s">
        <v>245</v>
      </c>
      <c r="F16" s="150">
        <v>102174.596</v>
      </c>
      <c r="G16" s="65">
        <f>G17+G33+G43+G86+G103</f>
        <v>172.76700000000002</v>
      </c>
      <c r="H16" s="65">
        <f>H17+H33+H43+H70+H86+H103</f>
        <v>0</v>
      </c>
      <c r="I16" s="65">
        <f>I17+I33+I43+I86+I103</f>
        <v>1000</v>
      </c>
      <c r="J16" s="150">
        <f>F16+G16+H16+I16</f>
        <v>103347.36300000001</v>
      </c>
    </row>
    <row r="17" spans="1:10" s="19" customFormat="1" ht="12.75">
      <c r="A17" s="5" t="s">
        <v>293</v>
      </c>
      <c r="B17" s="72" t="s">
        <v>466</v>
      </c>
      <c r="C17" s="44" t="s">
        <v>292</v>
      </c>
      <c r="D17" s="44"/>
      <c r="E17" s="45"/>
      <c r="F17" s="172">
        <v>13596.425</v>
      </c>
      <c r="G17" s="172">
        <f>G18+G20+G30</f>
        <v>11.769999999999998</v>
      </c>
      <c r="H17" s="172">
        <f>H18+H20+H30</f>
        <v>0</v>
      </c>
      <c r="I17" s="172">
        <f>I18+I20+I30</f>
        <v>0</v>
      </c>
      <c r="J17" s="172">
        <f>J18+J20+J30</f>
        <v>13608.194999999998</v>
      </c>
    </row>
    <row r="18" spans="1:10" s="19" customFormat="1" ht="33.75">
      <c r="A18" s="7" t="s">
        <v>224</v>
      </c>
      <c r="B18" s="73" t="s">
        <v>466</v>
      </c>
      <c r="C18" s="46" t="s">
        <v>292</v>
      </c>
      <c r="D18" s="46" t="s">
        <v>442</v>
      </c>
      <c r="E18" s="46" t="s">
        <v>283</v>
      </c>
      <c r="F18" s="57">
        <v>381.914</v>
      </c>
      <c r="G18" s="57">
        <f>G19</f>
        <v>12.219</v>
      </c>
      <c r="H18" s="57">
        <f>H19</f>
        <v>0</v>
      </c>
      <c r="I18" s="57">
        <f>I19</f>
        <v>0</v>
      </c>
      <c r="J18" s="57">
        <f>J19</f>
        <v>394.133</v>
      </c>
    </row>
    <row r="19" spans="1:10" s="19" customFormat="1" ht="45">
      <c r="A19" s="8" t="s">
        <v>28</v>
      </c>
      <c r="B19" s="45" t="s">
        <v>466</v>
      </c>
      <c r="C19" s="45" t="s">
        <v>292</v>
      </c>
      <c r="D19" s="45" t="s">
        <v>442</v>
      </c>
      <c r="E19" s="45" t="s">
        <v>26</v>
      </c>
      <c r="F19" s="174">
        <v>381.914</v>
      </c>
      <c r="G19" s="174">
        <v>12.219</v>
      </c>
      <c r="H19" s="174">
        <v>0</v>
      </c>
      <c r="I19" s="174">
        <v>0</v>
      </c>
      <c r="J19" s="174">
        <f>F19+G19+H19+I19</f>
        <v>394.133</v>
      </c>
    </row>
    <row r="20" spans="1:10" s="19" customFormat="1" ht="22.5">
      <c r="A20" s="9" t="s">
        <v>680</v>
      </c>
      <c r="B20" s="73" t="s">
        <v>466</v>
      </c>
      <c r="C20" s="46" t="s">
        <v>292</v>
      </c>
      <c r="D20" s="46" t="s">
        <v>279</v>
      </c>
      <c r="E20" s="46" t="s">
        <v>283</v>
      </c>
      <c r="F20" s="63">
        <v>13067.510999999999</v>
      </c>
      <c r="G20" s="63">
        <f>G21+G26+G28</f>
        <v>-0.4490000000000016</v>
      </c>
      <c r="H20" s="63">
        <f>H21+H26+H28</f>
        <v>0</v>
      </c>
      <c r="I20" s="63">
        <f>I21+I26+I28</f>
        <v>0</v>
      </c>
      <c r="J20" s="63">
        <f>J21+J26+J28</f>
        <v>13067.061999999998</v>
      </c>
    </row>
    <row r="21" spans="1:10" s="19" customFormat="1" ht="22.5">
      <c r="A21" s="9" t="s">
        <v>374</v>
      </c>
      <c r="B21" s="73" t="s">
        <v>466</v>
      </c>
      <c r="C21" s="46" t="s">
        <v>292</v>
      </c>
      <c r="D21" s="46" t="s">
        <v>373</v>
      </c>
      <c r="E21" s="46" t="s">
        <v>283</v>
      </c>
      <c r="F21" s="173">
        <v>12784.510999999999</v>
      </c>
      <c r="G21" s="173">
        <f>G22+G23+G25+G24</f>
        <v>-0.4490000000000016</v>
      </c>
      <c r="H21" s="173">
        <f>H22+H23+H25+H24</f>
        <v>0</v>
      </c>
      <c r="I21" s="173">
        <f>I22+I23+I25+I24</f>
        <v>0</v>
      </c>
      <c r="J21" s="173">
        <f>J22+J23+J25+J24</f>
        <v>12784.061999999998</v>
      </c>
    </row>
    <row r="22" spans="1:10" s="19" customFormat="1" ht="45">
      <c r="A22" s="8" t="s">
        <v>28</v>
      </c>
      <c r="B22" s="45" t="s">
        <v>466</v>
      </c>
      <c r="C22" s="45" t="s">
        <v>292</v>
      </c>
      <c r="D22" s="45" t="s">
        <v>373</v>
      </c>
      <c r="E22" s="45" t="s">
        <v>26</v>
      </c>
      <c r="F22" s="173">
        <v>10631.110999999999</v>
      </c>
      <c r="G22" s="173">
        <v>-17.62</v>
      </c>
      <c r="H22" s="173">
        <v>0</v>
      </c>
      <c r="I22" s="173">
        <v>0</v>
      </c>
      <c r="J22" s="173">
        <f>F22+G22+H22+I22</f>
        <v>10613.490999999998</v>
      </c>
    </row>
    <row r="23" spans="1:10" s="19" customFormat="1" ht="24.75" customHeight="1">
      <c r="A23" s="10" t="s">
        <v>27</v>
      </c>
      <c r="B23" s="45" t="s">
        <v>466</v>
      </c>
      <c r="C23" s="45" t="s">
        <v>292</v>
      </c>
      <c r="D23" s="45" t="s">
        <v>373</v>
      </c>
      <c r="E23" s="45" t="s">
        <v>30</v>
      </c>
      <c r="F23" s="173">
        <v>2119.886</v>
      </c>
      <c r="G23" s="173">
        <v>-0.449</v>
      </c>
      <c r="H23" s="173">
        <v>0</v>
      </c>
      <c r="I23" s="173">
        <v>0</v>
      </c>
      <c r="J23" s="173">
        <f>F23+G23+H23+I23</f>
        <v>2119.437</v>
      </c>
    </row>
    <row r="24" spans="1:10" s="19" customFormat="1" ht="24.75" customHeight="1">
      <c r="A24" s="8" t="s">
        <v>24</v>
      </c>
      <c r="B24" s="45" t="s">
        <v>466</v>
      </c>
      <c r="C24" s="45" t="s">
        <v>292</v>
      </c>
      <c r="D24" s="45" t="s">
        <v>373</v>
      </c>
      <c r="E24" s="45" t="s">
        <v>23</v>
      </c>
      <c r="F24" s="173">
        <v>0</v>
      </c>
      <c r="G24" s="173">
        <v>17.62</v>
      </c>
      <c r="H24" s="173">
        <v>0</v>
      </c>
      <c r="I24" s="173">
        <v>0</v>
      </c>
      <c r="J24" s="173">
        <f>F24+G24+H24+I24</f>
        <v>17.62</v>
      </c>
    </row>
    <row r="25" spans="1:10" s="19" customFormat="1" ht="12.75">
      <c r="A25" s="10" t="s">
        <v>22</v>
      </c>
      <c r="B25" s="45" t="s">
        <v>466</v>
      </c>
      <c r="C25" s="45" t="s">
        <v>292</v>
      </c>
      <c r="D25" s="45" t="s">
        <v>373</v>
      </c>
      <c r="E25" s="45" t="s">
        <v>21</v>
      </c>
      <c r="F25" s="173">
        <v>33.514</v>
      </c>
      <c r="G25" s="173">
        <v>0</v>
      </c>
      <c r="H25" s="173">
        <v>0</v>
      </c>
      <c r="I25" s="173">
        <v>0</v>
      </c>
      <c r="J25" s="173">
        <f>F25+G25+H25+I25</f>
        <v>33.514</v>
      </c>
    </row>
    <row r="26" spans="1:10" s="19" customFormat="1" ht="33.75" customHeight="1">
      <c r="A26" s="144" t="s">
        <v>754</v>
      </c>
      <c r="B26" s="45" t="s">
        <v>466</v>
      </c>
      <c r="C26" s="45" t="s">
        <v>292</v>
      </c>
      <c r="D26" s="45" t="s">
        <v>978</v>
      </c>
      <c r="E26" s="45" t="s">
        <v>283</v>
      </c>
      <c r="F26" s="57">
        <v>3</v>
      </c>
      <c r="G26" s="57">
        <f>G27</f>
        <v>0</v>
      </c>
      <c r="H26" s="57">
        <f>H27</f>
        <v>0</v>
      </c>
      <c r="I26" s="57">
        <f>I27</f>
        <v>0</v>
      </c>
      <c r="J26" s="57">
        <f>J27</f>
        <v>3</v>
      </c>
    </row>
    <row r="27" spans="1:10" s="19" customFormat="1" ht="33.75">
      <c r="A27" s="10" t="s">
        <v>27</v>
      </c>
      <c r="B27" s="45" t="s">
        <v>466</v>
      </c>
      <c r="C27" s="45" t="s">
        <v>292</v>
      </c>
      <c r="D27" s="45" t="s">
        <v>978</v>
      </c>
      <c r="E27" s="45" t="s">
        <v>30</v>
      </c>
      <c r="F27" s="173">
        <v>3</v>
      </c>
      <c r="G27" s="173">
        <v>0</v>
      </c>
      <c r="H27" s="173">
        <v>0</v>
      </c>
      <c r="I27" s="173">
        <v>0</v>
      </c>
      <c r="J27" s="173">
        <f>F27+G27+H27+I27</f>
        <v>3</v>
      </c>
    </row>
    <row r="28" spans="1:10" s="19" customFormat="1" ht="63" customHeight="1">
      <c r="A28" s="10" t="s">
        <v>469</v>
      </c>
      <c r="B28" s="45" t="s">
        <v>466</v>
      </c>
      <c r="C28" s="45" t="s">
        <v>292</v>
      </c>
      <c r="D28" s="45" t="s">
        <v>381</v>
      </c>
      <c r="E28" s="45" t="s">
        <v>283</v>
      </c>
      <c r="F28" s="57">
        <v>280</v>
      </c>
      <c r="G28" s="57">
        <f>G29</f>
        <v>0</v>
      </c>
      <c r="H28" s="57">
        <f>H29</f>
        <v>0</v>
      </c>
      <c r="I28" s="57">
        <f>I29</f>
        <v>0</v>
      </c>
      <c r="J28" s="57">
        <f>J29</f>
        <v>280</v>
      </c>
    </row>
    <row r="29" spans="1:10" s="19" customFormat="1" ht="33.75">
      <c r="A29" s="10" t="s">
        <v>27</v>
      </c>
      <c r="B29" s="45" t="s">
        <v>466</v>
      </c>
      <c r="C29" s="45" t="s">
        <v>292</v>
      </c>
      <c r="D29" s="45" t="s">
        <v>381</v>
      </c>
      <c r="E29" s="45" t="s">
        <v>30</v>
      </c>
      <c r="F29" s="173">
        <v>280</v>
      </c>
      <c r="G29" s="173">
        <v>0</v>
      </c>
      <c r="H29" s="173">
        <v>0</v>
      </c>
      <c r="I29" s="173">
        <v>0</v>
      </c>
      <c r="J29" s="173">
        <f>F29+G29+H29+I29</f>
        <v>280</v>
      </c>
    </row>
    <row r="30" spans="1:10" s="19" customFormat="1" ht="21.75">
      <c r="A30" s="129" t="s">
        <v>745</v>
      </c>
      <c r="B30" s="45" t="s">
        <v>466</v>
      </c>
      <c r="C30" s="45" t="s">
        <v>292</v>
      </c>
      <c r="D30" s="45" t="s">
        <v>742</v>
      </c>
      <c r="E30" s="45" t="s">
        <v>283</v>
      </c>
      <c r="F30" s="173">
        <v>147</v>
      </c>
      <c r="G30" s="173">
        <f aca="true" t="shared" si="1" ref="G30:J31">G31</f>
        <v>0</v>
      </c>
      <c r="H30" s="173">
        <f t="shared" si="1"/>
        <v>0</v>
      </c>
      <c r="I30" s="173">
        <f t="shared" si="1"/>
        <v>0</v>
      </c>
      <c r="J30" s="173">
        <f t="shared" si="1"/>
        <v>147</v>
      </c>
    </row>
    <row r="31" spans="1:10" s="19" customFormat="1" ht="45">
      <c r="A31" s="130" t="s">
        <v>754</v>
      </c>
      <c r="B31" s="45" t="s">
        <v>466</v>
      </c>
      <c r="C31" s="45" t="s">
        <v>292</v>
      </c>
      <c r="D31" s="45" t="s">
        <v>753</v>
      </c>
      <c r="E31" s="45" t="s">
        <v>283</v>
      </c>
      <c r="F31" s="173">
        <v>147</v>
      </c>
      <c r="G31" s="173">
        <f t="shared" si="1"/>
        <v>0</v>
      </c>
      <c r="H31" s="173">
        <f t="shared" si="1"/>
        <v>0</v>
      </c>
      <c r="I31" s="173">
        <f t="shared" si="1"/>
        <v>0</v>
      </c>
      <c r="J31" s="173">
        <f t="shared" si="1"/>
        <v>147</v>
      </c>
    </row>
    <row r="32" spans="1:10" s="19" customFormat="1" ht="33.75">
      <c r="A32" s="10" t="s">
        <v>27</v>
      </c>
      <c r="B32" s="45" t="s">
        <v>466</v>
      </c>
      <c r="C32" s="45" t="s">
        <v>292</v>
      </c>
      <c r="D32" s="45" t="s">
        <v>753</v>
      </c>
      <c r="E32" s="45" t="s">
        <v>30</v>
      </c>
      <c r="F32" s="173">
        <v>147</v>
      </c>
      <c r="G32" s="173">
        <v>0</v>
      </c>
      <c r="H32" s="173">
        <v>0</v>
      </c>
      <c r="I32" s="173">
        <v>0</v>
      </c>
      <c r="J32" s="173">
        <f>F32+G32+H32+I32</f>
        <v>147</v>
      </c>
    </row>
    <row r="33" spans="1:10" s="110" customFormat="1" ht="12.75">
      <c r="A33" s="109" t="s">
        <v>59</v>
      </c>
      <c r="B33" s="2" t="s">
        <v>466</v>
      </c>
      <c r="C33" s="2" t="s">
        <v>130</v>
      </c>
      <c r="D33" s="2"/>
      <c r="E33" s="2"/>
      <c r="F33" s="172">
        <v>421</v>
      </c>
      <c r="G33" s="172">
        <v>0</v>
      </c>
      <c r="H33" s="172">
        <v>0</v>
      </c>
      <c r="I33" s="172">
        <v>0</v>
      </c>
      <c r="J33" s="172">
        <f>F33+G33+H33+I33</f>
        <v>421</v>
      </c>
    </row>
    <row r="34" spans="1:10" s="21" customFormat="1" ht="38.25" customHeight="1">
      <c r="A34" s="27" t="s">
        <v>319</v>
      </c>
      <c r="B34" s="46" t="s">
        <v>466</v>
      </c>
      <c r="C34" s="46" t="s">
        <v>130</v>
      </c>
      <c r="D34" s="46" t="s">
        <v>320</v>
      </c>
      <c r="E34" s="46" t="s">
        <v>283</v>
      </c>
      <c r="F34" s="173">
        <v>371</v>
      </c>
      <c r="G34" s="173">
        <v>0</v>
      </c>
      <c r="H34" s="173">
        <v>0</v>
      </c>
      <c r="I34" s="173">
        <v>0</v>
      </c>
      <c r="J34" s="173">
        <f>F34+G34+H34+I34</f>
        <v>371</v>
      </c>
    </row>
    <row r="35" spans="1:10" s="19" customFormat="1" ht="24" customHeight="1">
      <c r="A35" s="9" t="s">
        <v>471</v>
      </c>
      <c r="B35" s="46" t="s">
        <v>466</v>
      </c>
      <c r="C35" s="46" t="s">
        <v>130</v>
      </c>
      <c r="D35" s="46" t="s">
        <v>561</v>
      </c>
      <c r="E35" s="46" t="s">
        <v>283</v>
      </c>
      <c r="F35" s="63">
        <v>371</v>
      </c>
      <c r="G35" s="63">
        <f>G36+G37</f>
        <v>0</v>
      </c>
      <c r="H35" s="63">
        <f>H36+H37</f>
        <v>0</v>
      </c>
      <c r="I35" s="63">
        <f>I36+I37</f>
        <v>0</v>
      </c>
      <c r="J35" s="63">
        <f>J36+J37</f>
        <v>371</v>
      </c>
    </row>
    <row r="36" spans="1:10" s="19" customFormat="1" ht="24.75" customHeight="1">
      <c r="A36" s="10" t="s">
        <v>27</v>
      </c>
      <c r="B36" s="45" t="s">
        <v>466</v>
      </c>
      <c r="C36" s="45" t="s">
        <v>130</v>
      </c>
      <c r="D36" s="45" t="s">
        <v>561</v>
      </c>
      <c r="E36" s="45" t="s">
        <v>30</v>
      </c>
      <c r="F36" s="173">
        <v>321</v>
      </c>
      <c r="G36" s="173">
        <v>0</v>
      </c>
      <c r="H36" s="173">
        <v>0</v>
      </c>
      <c r="I36" s="173">
        <v>0</v>
      </c>
      <c r="J36" s="173">
        <f>F36+G36+H36+I36</f>
        <v>321</v>
      </c>
    </row>
    <row r="37" spans="1:10" s="19" customFormat="1" ht="24.75" customHeight="1">
      <c r="A37" s="8" t="s">
        <v>24</v>
      </c>
      <c r="B37" s="45" t="s">
        <v>466</v>
      </c>
      <c r="C37" s="45" t="s">
        <v>130</v>
      </c>
      <c r="D37" s="45" t="s">
        <v>561</v>
      </c>
      <c r="E37" s="45" t="s">
        <v>23</v>
      </c>
      <c r="F37" s="173">
        <v>50</v>
      </c>
      <c r="G37" s="173">
        <v>0</v>
      </c>
      <c r="H37" s="173">
        <v>0</v>
      </c>
      <c r="I37" s="173">
        <v>0</v>
      </c>
      <c r="J37" s="173">
        <f>F37+G37+H37+I37</f>
        <v>50</v>
      </c>
    </row>
    <row r="38" spans="1:10" s="19" customFormat="1" ht="36" customHeight="1">
      <c r="A38" s="8" t="s">
        <v>537</v>
      </c>
      <c r="B38" s="45" t="s">
        <v>466</v>
      </c>
      <c r="C38" s="45" t="s">
        <v>130</v>
      </c>
      <c r="D38" s="45" t="s">
        <v>278</v>
      </c>
      <c r="E38" s="45" t="s">
        <v>283</v>
      </c>
      <c r="F38" s="57">
        <v>50</v>
      </c>
      <c r="G38" s="57">
        <f>G39+G41</f>
        <v>0</v>
      </c>
      <c r="H38" s="57">
        <f>H39+H41</f>
        <v>0</v>
      </c>
      <c r="I38" s="57">
        <f>I39+I41</f>
        <v>0</v>
      </c>
      <c r="J38" s="57">
        <f>J39+J41</f>
        <v>50</v>
      </c>
    </row>
    <row r="39" spans="1:10" s="19" customFormat="1" ht="26.25" customHeight="1">
      <c r="A39" s="10" t="s">
        <v>478</v>
      </c>
      <c r="B39" s="45" t="s">
        <v>466</v>
      </c>
      <c r="C39" s="45" t="s">
        <v>130</v>
      </c>
      <c r="D39" s="114" t="s">
        <v>477</v>
      </c>
      <c r="E39" s="45" t="s">
        <v>283</v>
      </c>
      <c r="F39" s="57">
        <v>25</v>
      </c>
      <c r="G39" s="57">
        <f>G40</f>
        <v>0</v>
      </c>
      <c r="H39" s="57">
        <f>H40</f>
        <v>0</v>
      </c>
      <c r="I39" s="57">
        <f>I40</f>
        <v>0</v>
      </c>
      <c r="J39" s="57">
        <f>J40</f>
        <v>25</v>
      </c>
    </row>
    <row r="40" spans="1:10" s="19" customFormat="1" ht="24" customHeight="1">
      <c r="A40" s="10" t="s">
        <v>27</v>
      </c>
      <c r="B40" s="45" t="s">
        <v>466</v>
      </c>
      <c r="C40" s="45" t="s">
        <v>130</v>
      </c>
      <c r="D40" s="114" t="s">
        <v>477</v>
      </c>
      <c r="E40" s="45" t="s">
        <v>30</v>
      </c>
      <c r="F40" s="173">
        <v>25</v>
      </c>
      <c r="G40" s="173">
        <v>0</v>
      </c>
      <c r="H40" s="173">
        <v>0</v>
      </c>
      <c r="I40" s="173">
        <v>0</v>
      </c>
      <c r="J40" s="173">
        <f>F40+G40+H40+I40</f>
        <v>25</v>
      </c>
    </row>
    <row r="41" spans="1:10" s="19" customFormat="1" ht="24" customHeight="1">
      <c r="A41" s="144" t="s">
        <v>988</v>
      </c>
      <c r="B41" s="45" t="s">
        <v>466</v>
      </c>
      <c r="C41" s="45" t="s">
        <v>130</v>
      </c>
      <c r="D41" s="114" t="s">
        <v>864</v>
      </c>
      <c r="E41" s="45" t="s">
        <v>283</v>
      </c>
      <c r="F41" s="57">
        <v>25</v>
      </c>
      <c r="G41" s="57">
        <f>G42</f>
        <v>0</v>
      </c>
      <c r="H41" s="57">
        <f>H42</f>
        <v>0</v>
      </c>
      <c r="I41" s="57">
        <f>I42</f>
        <v>0</v>
      </c>
      <c r="J41" s="57">
        <f>J42</f>
        <v>25</v>
      </c>
    </row>
    <row r="42" spans="1:10" s="19" customFormat="1" ht="24" customHeight="1">
      <c r="A42" s="10" t="s">
        <v>27</v>
      </c>
      <c r="B42" s="45" t="s">
        <v>466</v>
      </c>
      <c r="C42" s="45" t="s">
        <v>130</v>
      </c>
      <c r="D42" s="114" t="s">
        <v>864</v>
      </c>
      <c r="E42" s="45" t="s">
        <v>30</v>
      </c>
      <c r="F42" s="173">
        <v>25</v>
      </c>
      <c r="G42" s="173">
        <v>0</v>
      </c>
      <c r="H42" s="173">
        <v>0</v>
      </c>
      <c r="I42" s="173">
        <v>0</v>
      </c>
      <c r="J42" s="173">
        <f>F42+G42+H42+I42</f>
        <v>25</v>
      </c>
    </row>
    <row r="43" spans="1:10" s="110" customFormat="1" ht="12.75">
      <c r="A43" s="5" t="s">
        <v>76</v>
      </c>
      <c r="B43" s="2" t="s">
        <v>466</v>
      </c>
      <c r="C43" s="2" t="s">
        <v>77</v>
      </c>
      <c r="D43" s="2"/>
      <c r="E43" s="2"/>
      <c r="F43" s="172">
        <v>78436.04900000001</v>
      </c>
      <c r="G43" s="172">
        <f>G49+G70+G44+G46+G77</f>
        <v>160.997</v>
      </c>
      <c r="H43" s="172">
        <f>H49+H70+H44+H46+H77</f>
        <v>0</v>
      </c>
      <c r="I43" s="172">
        <f>I49+I70+I44+I46+I77</f>
        <v>1000</v>
      </c>
      <c r="J43" s="172">
        <f>J49+J70+J44+J46+J77</f>
        <v>79597.046</v>
      </c>
    </row>
    <row r="44" spans="1:10" s="110" customFormat="1" ht="33.75">
      <c r="A44" s="7" t="s">
        <v>224</v>
      </c>
      <c r="B44" s="46" t="s">
        <v>466</v>
      </c>
      <c r="C44" s="46" t="s">
        <v>77</v>
      </c>
      <c r="D44" s="46" t="s">
        <v>442</v>
      </c>
      <c r="E44" s="46" t="s">
        <v>283</v>
      </c>
      <c r="F44" s="57">
        <v>1267.2050000000002</v>
      </c>
      <c r="G44" s="57">
        <f>G45</f>
        <v>160.548</v>
      </c>
      <c r="H44" s="57">
        <f>H45</f>
        <v>0</v>
      </c>
      <c r="I44" s="57">
        <f>I45</f>
        <v>0</v>
      </c>
      <c r="J44" s="57">
        <f>J45</f>
        <v>1427.7530000000002</v>
      </c>
    </row>
    <row r="45" spans="1:10" s="110" customFormat="1" ht="45">
      <c r="A45" s="8" t="s">
        <v>28</v>
      </c>
      <c r="B45" s="46" t="s">
        <v>466</v>
      </c>
      <c r="C45" s="46" t="s">
        <v>77</v>
      </c>
      <c r="D45" s="45" t="s">
        <v>442</v>
      </c>
      <c r="E45" s="45" t="s">
        <v>26</v>
      </c>
      <c r="F45" s="173">
        <v>1267.2050000000002</v>
      </c>
      <c r="G45" s="173">
        <v>160.548</v>
      </c>
      <c r="H45" s="173">
        <v>0</v>
      </c>
      <c r="I45" s="173">
        <v>0</v>
      </c>
      <c r="J45" s="173">
        <f>F45+G45+H45+I45</f>
        <v>1427.7530000000002</v>
      </c>
    </row>
    <row r="46" spans="1:10" s="110" customFormat="1" ht="22.5">
      <c r="A46" s="8" t="s">
        <v>974</v>
      </c>
      <c r="B46" s="45" t="s">
        <v>466</v>
      </c>
      <c r="C46" s="45" t="s">
        <v>77</v>
      </c>
      <c r="D46" s="45" t="s">
        <v>305</v>
      </c>
      <c r="E46" s="45" t="s">
        <v>283</v>
      </c>
      <c r="F46" s="57">
        <v>92.244</v>
      </c>
      <c r="G46" s="57">
        <f aca="true" t="shared" si="2" ref="G46:J47">G47</f>
        <v>0</v>
      </c>
      <c r="H46" s="57">
        <f t="shared" si="2"/>
        <v>0</v>
      </c>
      <c r="I46" s="57">
        <f t="shared" si="2"/>
        <v>0</v>
      </c>
      <c r="J46" s="57">
        <f t="shared" si="2"/>
        <v>92.244</v>
      </c>
    </row>
    <row r="47" spans="1:10" s="110" customFormat="1" ht="33.75">
      <c r="A47" s="8" t="s">
        <v>927</v>
      </c>
      <c r="B47" s="45" t="s">
        <v>466</v>
      </c>
      <c r="C47" s="45" t="s">
        <v>77</v>
      </c>
      <c r="D47" s="45" t="s">
        <v>926</v>
      </c>
      <c r="E47" s="45" t="s">
        <v>283</v>
      </c>
      <c r="F47" s="57">
        <v>92.244</v>
      </c>
      <c r="G47" s="57">
        <f t="shared" si="2"/>
        <v>0</v>
      </c>
      <c r="H47" s="57">
        <f t="shared" si="2"/>
        <v>0</v>
      </c>
      <c r="I47" s="57">
        <f t="shared" si="2"/>
        <v>0</v>
      </c>
      <c r="J47" s="57">
        <f t="shared" si="2"/>
        <v>92.244</v>
      </c>
    </row>
    <row r="48" spans="1:10" s="110" customFormat="1" ht="26.25" customHeight="1">
      <c r="A48" s="8" t="s">
        <v>27</v>
      </c>
      <c r="B48" s="45" t="s">
        <v>466</v>
      </c>
      <c r="C48" s="45" t="s">
        <v>77</v>
      </c>
      <c r="D48" s="45" t="s">
        <v>926</v>
      </c>
      <c r="E48" s="45" t="s">
        <v>30</v>
      </c>
      <c r="F48" s="173">
        <v>92.244</v>
      </c>
      <c r="G48" s="173">
        <v>0</v>
      </c>
      <c r="H48" s="173">
        <v>0</v>
      </c>
      <c r="I48" s="173">
        <v>0</v>
      </c>
      <c r="J48" s="173">
        <f>F48+G48+H48+I48</f>
        <v>92.244</v>
      </c>
    </row>
    <row r="49" spans="1:10" s="21" customFormat="1" ht="27.75" customHeight="1">
      <c r="A49" s="9" t="s">
        <v>680</v>
      </c>
      <c r="B49" s="46" t="s">
        <v>466</v>
      </c>
      <c r="C49" s="46" t="s">
        <v>77</v>
      </c>
      <c r="D49" s="46" t="s">
        <v>279</v>
      </c>
      <c r="E49" s="46" t="s">
        <v>283</v>
      </c>
      <c r="F49" s="173">
        <v>66452.89600000001</v>
      </c>
      <c r="G49" s="173">
        <f>G50+G54+G58+G65+G68</f>
        <v>0.4490000000000123</v>
      </c>
      <c r="H49" s="173">
        <f>H50+H54+H58+H65+H68</f>
        <v>0</v>
      </c>
      <c r="I49" s="173">
        <f>I50+I54+I58+I65+I68</f>
        <v>1000</v>
      </c>
      <c r="J49" s="173">
        <f>J50+J54+J58+J65+J68</f>
        <v>67453.345</v>
      </c>
    </row>
    <row r="50" spans="1:10" s="21" customFormat="1" ht="24" customHeight="1">
      <c r="A50" s="9" t="s">
        <v>681</v>
      </c>
      <c r="B50" s="46" t="s">
        <v>466</v>
      </c>
      <c r="C50" s="46" t="s">
        <v>77</v>
      </c>
      <c r="D50" s="46" t="s">
        <v>378</v>
      </c>
      <c r="E50" s="46" t="s">
        <v>283</v>
      </c>
      <c r="F50" s="173">
        <v>19833.95</v>
      </c>
      <c r="G50" s="173">
        <f>G51+G52+G53</f>
        <v>0</v>
      </c>
      <c r="H50" s="173">
        <f>H51+H52+H53</f>
        <v>0</v>
      </c>
      <c r="I50" s="173">
        <f>I51+I52+I53</f>
        <v>0</v>
      </c>
      <c r="J50" s="173">
        <f>J51+J52+J53</f>
        <v>19833.95</v>
      </c>
    </row>
    <row r="51" spans="1:10" s="19" customFormat="1" ht="47.25" customHeight="1">
      <c r="A51" s="8" t="s">
        <v>28</v>
      </c>
      <c r="B51" s="45" t="s">
        <v>466</v>
      </c>
      <c r="C51" s="45" t="s">
        <v>77</v>
      </c>
      <c r="D51" s="45" t="s">
        <v>378</v>
      </c>
      <c r="E51" s="45" t="s">
        <v>26</v>
      </c>
      <c r="F51" s="173">
        <v>17491.66</v>
      </c>
      <c r="G51" s="173">
        <v>0</v>
      </c>
      <c r="H51" s="173">
        <v>0</v>
      </c>
      <c r="I51" s="173">
        <v>0</v>
      </c>
      <c r="J51" s="173">
        <f>F51+G51+H51+I51</f>
        <v>17491.66</v>
      </c>
    </row>
    <row r="52" spans="1:10" s="19" customFormat="1" ht="26.25" customHeight="1">
      <c r="A52" s="10" t="s">
        <v>27</v>
      </c>
      <c r="B52" s="45" t="s">
        <v>466</v>
      </c>
      <c r="C52" s="45" t="s">
        <v>77</v>
      </c>
      <c r="D52" s="45" t="s">
        <v>378</v>
      </c>
      <c r="E52" s="45" t="s">
        <v>30</v>
      </c>
      <c r="F52" s="173">
        <v>2273.337</v>
      </c>
      <c r="G52" s="173">
        <v>0</v>
      </c>
      <c r="H52" s="173">
        <v>0</v>
      </c>
      <c r="I52" s="173">
        <v>0</v>
      </c>
      <c r="J52" s="173">
        <f>F52+G52+H52+I52</f>
        <v>2273.337</v>
      </c>
    </row>
    <row r="53" spans="1:10" s="19" customFormat="1" ht="12.75">
      <c r="A53" s="10" t="s">
        <v>22</v>
      </c>
      <c r="B53" s="45" t="s">
        <v>466</v>
      </c>
      <c r="C53" s="45" t="s">
        <v>77</v>
      </c>
      <c r="D53" s="45" t="s">
        <v>378</v>
      </c>
      <c r="E53" s="45" t="s">
        <v>21</v>
      </c>
      <c r="F53" s="173">
        <v>68.953</v>
      </c>
      <c r="G53" s="173">
        <v>0</v>
      </c>
      <c r="H53" s="173">
        <v>0</v>
      </c>
      <c r="I53" s="173">
        <v>0</v>
      </c>
      <c r="J53" s="173">
        <f>F53+G53+H53+I53</f>
        <v>68.953</v>
      </c>
    </row>
    <row r="54" spans="1:10" s="21" customFormat="1" ht="22.5">
      <c r="A54" s="9" t="s">
        <v>682</v>
      </c>
      <c r="B54" s="46" t="s">
        <v>466</v>
      </c>
      <c r="C54" s="46" t="s">
        <v>77</v>
      </c>
      <c r="D54" s="46" t="s">
        <v>379</v>
      </c>
      <c r="E54" s="46" t="s">
        <v>283</v>
      </c>
      <c r="F54" s="63">
        <v>2024.858</v>
      </c>
      <c r="G54" s="63">
        <f>G55+G56+G57</f>
        <v>-141.361</v>
      </c>
      <c r="H54" s="63">
        <f>H55+H56+H57</f>
        <v>0</v>
      </c>
      <c r="I54" s="63">
        <f>I55+I56+I57</f>
        <v>0</v>
      </c>
      <c r="J54" s="63">
        <f>J55+J56+J57</f>
        <v>1883.4969999999998</v>
      </c>
    </row>
    <row r="55" spans="1:10" s="19" customFormat="1" ht="45">
      <c r="A55" s="8" t="s">
        <v>28</v>
      </c>
      <c r="B55" s="45" t="s">
        <v>466</v>
      </c>
      <c r="C55" s="45" t="s">
        <v>77</v>
      </c>
      <c r="D55" s="45" t="s">
        <v>379</v>
      </c>
      <c r="E55" s="45" t="s">
        <v>26</v>
      </c>
      <c r="F55" s="173">
        <v>1094.946</v>
      </c>
      <c r="G55" s="173">
        <v>0</v>
      </c>
      <c r="H55" s="173">
        <v>0</v>
      </c>
      <c r="I55" s="173">
        <v>0</v>
      </c>
      <c r="J55" s="173">
        <f>F55+G55+H55+I55</f>
        <v>1094.946</v>
      </c>
    </row>
    <row r="56" spans="1:10" s="19" customFormat="1" ht="26.25" customHeight="1">
      <c r="A56" s="10" t="s">
        <v>27</v>
      </c>
      <c r="B56" s="45" t="s">
        <v>466</v>
      </c>
      <c r="C56" s="45" t="s">
        <v>77</v>
      </c>
      <c r="D56" s="45" t="s">
        <v>379</v>
      </c>
      <c r="E56" s="45" t="s">
        <v>30</v>
      </c>
      <c r="F56" s="173">
        <v>719.912</v>
      </c>
      <c r="G56" s="173">
        <v>-141.361</v>
      </c>
      <c r="H56" s="173">
        <v>0</v>
      </c>
      <c r="I56" s="173">
        <v>0</v>
      </c>
      <c r="J56" s="173">
        <f>F56+G56+H56+I56</f>
        <v>578.551</v>
      </c>
    </row>
    <row r="57" spans="1:10" s="19" customFormat="1" ht="26.25" customHeight="1">
      <c r="A57" s="8" t="s">
        <v>327</v>
      </c>
      <c r="B57" s="45" t="s">
        <v>466</v>
      </c>
      <c r="C57" s="45" t="s">
        <v>77</v>
      </c>
      <c r="D57" s="45" t="s">
        <v>379</v>
      </c>
      <c r="E57" s="45" t="s">
        <v>56</v>
      </c>
      <c r="F57" s="173">
        <v>210</v>
      </c>
      <c r="G57" s="173">
        <v>0</v>
      </c>
      <c r="H57" s="173">
        <v>0</v>
      </c>
      <c r="I57" s="173">
        <v>0</v>
      </c>
      <c r="J57" s="173">
        <f>F57+G57+H57+I57</f>
        <v>210</v>
      </c>
    </row>
    <row r="58" spans="1:10" s="21" customFormat="1" ht="46.5" customHeight="1">
      <c r="A58" s="9" t="s">
        <v>683</v>
      </c>
      <c r="B58" s="46" t="s">
        <v>466</v>
      </c>
      <c r="C58" s="46" t="s">
        <v>77</v>
      </c>
      <c r="D58" s="46" t="s">
        <v>380</v>
      </c>
      <c r="E58" s="46" t="s">
        <v>283</v>
      </c>
      <c r="F58" s="63">
        <v>41566.948000000004</v>
      </c>
      <c r="G58" s="63">
        <f>G59+G60+G61+G62+G63</f>
        <v>136.81</v>
      </c>
      <c r="H58" s="63">
        <f>H59+H60+H61+H62+H63</f>
        <v>0</v>
      </c>
      <c r="I58" s="63">
        <f>I59+I60+I61+I62+I63</f>
        <v>0</v>
      </c>
      <c r="J58" s="63">
        <f>J59+J60+J61+J62+J63</f>
        <v>41703.758</v>
      </c>
    </row>
    <row r="59" spans="1:10" s="19" customFormat="1" ht="45">
      <c r="A59" s="8" t="s">
        <v>28</v>
      </c>
      <c r="B59" s="45" t="s">
        <v>466</v>
      </c>
      <c r="C59" s="45" t="s">
        <v>77</v>
      </c>
      <c r="D59" s="45" t="s">
        <v>380</v>
      </c>
      <c r="E59" s="45" t="s">
        <v>26</v>
      </c>
      <c r="F59" s="173">
        <v>25377.143000000004</v>
      </c>
      <c r="G59" s="173">
        <v>0</v>
      </c>
      <c r="H59" s="173">
        <v>0</v>
      </c>
      <c r="I59" s="173">
        <v>0</v>
      </c>
      <c r="J59" s="173">
        <f>F59+G59+H59+I59</f>
        <v>25377.143000000004</v>
      </c>
    </row>
    <row r="60" spans="1:10" s="19" customFormat="1" ht="24.75" customHeight="1">
      <c r="A60" s="10" t="s">
        <v>27</v>
      </c>
      <c r="B60" s="45" t="s">
        <v>466</v>
      </c>
      <c r="C60" s="45" t="s">
        <v>77</v>
      </c>
      <c r="D60" s="45" t="s">
        <v>380</v>
      </c>
      <c r="E60" s="45" t="s">
        <v>30</v>
      </c>
      <c r="F60" s="173">
        <v>8496.586</v>
      </c>
      <c r="G60" s="173">
        <v>-90.851</v>
      </c>
      <c r="H60" s="173">
        <v>0</v>
      </c>
      <c r="I60" s="173">
        <v>0</v>
      </c>
      <c r="J60" s="173">
        <f>F60+G60+H60+I60</f>
        <v>8405.734999999999</v>
      </c>
    </row>
    <row r="61" spans="1:10" s="19" customFormat="1" ht="21.75" customHeight="1">
      <c r="A61" s="10" t="s">
        <v>121</v>
      </c>
      <c r="B61" s="45" t="s">
        <v>466</v>
      </c>
      <c r="C61" s="45" t="s">
        <v>77</v>
      </c>
      <c r="D61" s="45" t="s">
        <v>380</v>
      </c>
      <c r="E61" s="45" t="s">
        <v>29</v>
      </c>
      <c r="F61" s="173">
        <v>7466.551</v>
      </c>
      <c r="G61" s="173">
        <v>76.541</v>
      </c>
      <c r="H61" s="173">
        <v>0</v>
      </c>
      <c r="I61" s="173">
        <v>0</v>
      </c>
      <c r="J61" s="173">
        <f>F61+G61+H61+I61</f>
        <v>7543.092000000001</v>
      </c>
    </row>
    <row r="62" spans="1:10" s="19" customFormat="1" ht="12.75">
      <c r="A62" s="10" t="s">
        <v>22</v>
      </c>
      <c r="B62" s="45" t="s">
        <v>466</v>
      </c>
      <c r="C62" s="45" t="s">
        <v>77</v>
      </c>
      <c r="D62" s="45" t="s">
        <v>380</v>
      </c>
      <c r="E62" s="45" t="s">
        <v>21</v>
      </c>
      <c r="F62" s="173">
        <v>226.668</v>
      </c>
      <c r="G62" s="173">
        <v>0</v>
      </c>
      <c r="H62" s="173">
        <v>0</v>
      </c>
      <c r="I62" s="173">
        <v>0</v>
      </c>
      <c r="J62" s="173">
        <f>F62+G62+H62+I62</f>
        <v>226.668</v>
      </c>
    </row>
    <row r="63" spans="1:10" s="19" customFormat="1" ht="76.5" customHeight="1">
      <c r="A63" s="10" t="s">
        <v>1070</v>
      </c>
      <c r="B63" s="45" t="s">
        <v>466</v>
      </c>
      <c r="C63" s="45" t="s">
        <v>77</v>
      </c>
      <c r="D63" s="45" t="s">
        <v>1069</v>
      </c>
      <c r="E63" s="45" t="s">
        <v>283</v>
      </c>
      <c r="F63" s="173">
        <f>F64</f>
        <v>0</v>
      </c>
      <c r="G63" s="173">
        <f>G64</f>
        <v>151.12</v>
      </c>
      <c r="H63" s="173">
        <f>H64</f>
        <v>0</v>
      </c>
      <c r="I63" s="173">
        <f>I64</f>
        <v>0</v>
      </c>
      <c r="J63" s="173">
        <f>J64</f>
        <v>151.12</v>
      </c>
    </row>
    <row r="64" spans="1:10" s="19" customFormat="1" ht="33.75">
      <c r="A64" s="10" t="s">
        <v>27</v>
      </c>
      <c r="B64" s="45" t="s">
        <v>466</v>
      </c>
      <c r="C64" s="45" t="s">
        <v>77</v>
      </c>
      <c r="D64" s="45" t="s">
        <v>1069</v>
      </c>
      <c r="E64" s="45" t="s">
        <v>30</v>
      </c>
      <c r="F64" s="173">
        <v>0</v>
      </c>
      <c r="G64" s="173">
        <v>151.12</v>
      </c>
      <c r="H64" s="173">
        <v>0</v>
      </c>
      <c r="I64" s="173">
        <v>0</v>
      </c>
      <c r="J64" s="173">
        <f>F64+G64+H64+I64</f>
        <v>151.12</v>
      </c>
    </row>
    <row r="65" spans="1:10" s="21" customFormat="1" ht="59.25" customHeight="1">
      <c r="A65" s="9" t="s">
        <v>469</v>
      </c>
      <c r="B65" s="46" t="s">
        <v>466</v>
      </c>
      <c r="C65" s="46" t="s">
        <v>77</v>
      </c>
      <c r="D65" s="46" t="s">
        <v>381</v>
      </c>
      <c r="E65" s="46" t="s">
        <v>283</v>
      </c>
      <c r="F65" s="63">
        <v>3027.14</v>
      </c>
      <c r="G65" s="63">
        <f>G66+G67</f>
        <v>5</v>
      </c>
      <c r="H65" s="63">
        <f>H66+H67</f>
        <v>0</v>
      </c>
      <c r="I65" s="63">
        <f>I66+I67</f>
        <v>1000</v>
      </c>
      <c r="J65" s="63">
        <f>J66+J67</f>
        <v>4032.14</v>
      </c>
    </row>
    <row r="66" spans="1:10" s="19" customFormat="1" ht="23.25" customHeight="1">
      <c r="A66" s="10" t="s">
        <v>27</v>
      </c>
      <c r="B66" s="45" t="s">
        <v>466</v>
      </c>
      <c r="C66" s="45" t="s">
        <v>77</v>
      </c>
      <c r="D66" s="45" t="s">
        <v>381</v>
      </c>
      <c r="E66" s="45" t="s">
        <v>30</v>
      </c>
      <c r="F66" s="173">
        <v>2202.14</v>
      </c>
      <c r="G66" s="173">
        <v>5</v>
      </c>
      <c r="H66" s="173">
        <v>0</v>
      </c>
      <c r="I66" s="173">
        <v>0</v>
      </c>
      <c r="J66" s="173">
        <f>F66+G66+H66+I66</f>
        <v>2207.14</v>
      </c>
    </row>
    <row r="67" spans="1:10" s="19" customFormat="1" ht="28.5" customHeight="1">
      <c r="A67" s="10" t="s">
        <v>121</v>
      </c>
      <c r="B67" s="45" t="s">
        <v>466</v>
      </c>
      <c r="C67" s="45" t="s">
        <v>77</v>
      </c>
      <c r="D67" s="45" t="s">
        <v>381</v>
      </c>
      <c r="E67" s="45" t="s">
        <v>29</v>
      </c>
      <c r="F67" s="173">
        <v>825</v>
      </c>
      <c r="G67" s="173">
        <v>0</v>
      </c>
      <c r="H67" s="173">
        <v>0</v>
      </c>
      <c r="I67" s="173">
        <v>1000</v>
      </c>
      <c r="J67" s="173">
        <f>F67+G67+H67+I67</f>
        <v>1825</v>
      </c>
    </row>
    <row r="68" spans="1:10" s="19" customFormat="1" ht="12.75" customHeight="1">
      <c r="A68" s="9" t="s">
        <v>735</v>
      </c>
      <c r="B68" s="46" t="s">
        <v>466</v>
      </c>
      <c r="C68" s="46" t="s">
        <v>77</v>
      </c>
      <c r="D68" s="46" t="s">
        <v>736</v>
      </c>
      <c r="E68" s="46" t="s">
        <v>283</v>
      </c>
      <c r="F68" s="173">
        <v>0</v>
      </c>
      <c r="G68" s="173">
        <f>G69</f>
        <v>0</v>
      </c>
      <c r="H68" s="173">
        <f>H69</f>
        <v>0</v>
      </c>
      <c r="I68" s="173">
        <f>I69</f>
        <v>0</v>
      </c>
      <c r="J68" s="173">
        <f>J69</f>
        <v>0</v>
      </c>
    </row>
    <row r="69" spans="1:10" s="19" customFormat="1" ht="23.25" customHeight="1">
      <c r="A69" s="10" t="s">
        <v>27</v>
      </c>
      <c r="B69" s="45" t="s">
        <v>466</v>
      </c>
      <c r="C69" s="45" t="s">
        <v>77</v>
      </c>
      <c r="D69" s="45" t="s">
        <v>736</v>
      </c>
      <c r="E69" s="45" t="s">
        <v>30</v>
      </c>
      <c r="F69" s="173">
        <v>0</v>
      </c>
      <c r="G69" s="173">
        <v>0</v>
      </c>
      <c r="H69" s="173">
        <v>0</v>
      </c>
      <c r="I69" s="173">
        <v>0</v>
      </c>
      <c r="J69" s="173">
        <f aca="true" t="shared" si="3" ref="J69:J76">F69+G69+H69+I69</f>
        <v>0</v>
      </c>
    </row>
    <row r="70" spans="1:10" s="19" customFormat="1" ht="23.25" customHeight="1">
      <c r="A70" s="35" t="s">
        <v>745</v>
      </c>
      <c r="B70" s="45" t="s">
        <v>466</v>
      </c>
      <c r="C70" s="45" t="s">
        <v>77</v>
      </c>
      <c r="D70" s="45" t="s">
        <v>742</v>
      </c>
      <c r="E70" s="45" t="s">
        <v>283</v>
      </c>
      <c r="F70" s="173">
        <v>7825.0599999999995</v>
      </c>
      <c r="G70" s="173">
        <f>G71+G73+G75</f>
        <v>0</v>
      </c>
      <c r="H70" s="173">
        <f>H71+H73+H75</f>
        <v>0</v>
      </c>
      <c r="I70" s="173">
        <f>I71+I73+I75</f>
        <v>0</v>
      </c>
      <c r="J70" s="173">
        <f>J71+J73+J75</f>
        <v>7825.0599999999995</v>
      </c>
    </row>
    <row r="71" spans="1:10" s="28" customFormat="1" ht="50.25" customHeight="1">
      <c r="A71" s="27" t="s">
        <v>628</v>
      </c>
      <c r="B71" s="46" t="s">
        <v>466</v>
      </c>
      <c r="C71" s="46" t="s">
        <v>77</v>
      </c>
      <c r="D71" s="46" t="s">
        <v>741</v>
      </c>
      <c r="E71" s="46" t="s">
        <v>283</v>
      </c>
      <c r="F71" s="173">
        <v>0</v>
      </c>
      <c r="G71" s="173">
        <f>G72</f>
        <v>0</v>
      </c>
      <c r="H71" s="173">
        <v>0</v>
      </c>
      <c r="I71" s="173">
        <v>0</v>
      </c>
      <c r="J71" s="173">
        <f t="shared" si="3"/>
        <v>0</v>
      </c>
    </row>
    <row r="72" spans="1:10" s="28" customFormat="1" ht="23.25" customHeight="1">
      <c r="A72" s="31" t="s">
        <v>27</v>
      </c>
      <c r="B72" s="45" t="s">
        <v>466</v>
      </c>
      <c r="C72" s="45" t="s">
        <v>77</v>
      </c>
      <c r="D72" s="45" t="s">
        <v>741</v>
      </c>
      <c r="E72" s="45" t="s">
        <v>30</v>
      </c>
      <c r="F72" s="173">
        <v>0</v>
      </c>
      <c r="G72" s="173">
        <v>0</v>
      </c>
      <c r="H72" s="173">
        <v>0</v>
      </c>
      <c r="I72" s="173">
        <v>0</v>
      </c>
      <c r="J72" s="173">
        <f t="shared" si="3"/>
        <v>0</v>
      </c>
    </row>
    <row r="73" spans="1:10" s="28" customFormat="1" ht="60" customHeight="1">
      <c r="A73" s="31" t="s">
        <v>1067</v>
      </c>
      <c r="B73" s="46" t="s">
        <v>466</v>
      </c>
      <c r="C73" s="46" t="s">
        <v>77</v>
      </c>
      <c r="D73" s="46" t="s">
        <v>1066</v>
      </c>
      <c r="E73" s="45" t="s">
        <v>283</v>
      </c>
      <c r="F73" s="173">
        <v>7555.86</v>
      </c>
      <c r="G73" s="173">
        <f>G74</f>
        <v>0</v>
      </c>
      <c r="H73" s="173">
        <f>H74</f>
        <v>0</v>
      </c>
      <c r="I73" s="173">
        <f>I74</f>
        <v>0</v>
      </c>
      <c r="J73" s="173">
        <f>J74</f>
        <v>7555.86</v>
      </c>
    </row>
    <row r="74" spans="1:10" s="28" customFormat="1" ht="23.25" customHeight="1">
      <c r="A74" s="31" t="s">
        <v>27</v>
      </c>
      <c r="B74" s="45" t="s">
        <v>466</v>
      </c>
      <c r="C74" s="45" t="s">
        <v>77</v>
      </c>
      <c r="D74" s="46" t="s">
        <v>1066</v>
      </c>
      <c r="E74" s="45" t="s">
        <v>30</v>
      </c>
      <c r="F74" s="173">
        <v>7555.86</v>
      </c>
      <c r="G74" s="173">
        <v>0</v>
      </c>
      <c r="H74" s="173">
        <v>0</v>
      </c>
      <c r="I74" s="173">
        <v>0</v>
      </c>
      <c r="J74" s="173">
        <f>F74+G74+H74+I74</f>
        <v>7555.86</v>
      </c>
    </row>
    <row r="75" spans="1:10" s="28" customFormat="1" ht="37.5" customHeight="1">
      <c r="A75" s="29" t="s">
        <v>744</v>
      </c>
      <c r="B75" s="46" t="s">
        <v>466</v>
      </c>
      <c r="C75" s="46" t="s">
        <v>77</v>
      </c>
      <c r="D75" s="46" t="s">
        <v>743</v>
      </c>
      <c r="E75" s="45" t="s">
        <v>283</v>
      </c>
      <c r="F75" s="173">
        <v>269.2</v>
      </c>
      <c r="G75" s="173">
        <v>0</v>
      </c>
      <c r="H75" s="173">
        <v>0</v>
      </c>
      <c r="I75" s="173">
        <v>0</v>
      </c>
      <c r="J75" s="173">
        <f t="shared" si="3"/>
        <v>269.2</v>
      </c>
    </row>
    <row r="76" spans="1:10" s="28" customFormat="1" ht="23.25" customHeight="1">
      <c r="A76" s="31" t="s">
        <v>27</v>
      </c>
      <c r="B76" s="46" t="s">
        <v>466</v>
      </c>
      <c r="C76" s="46" t="s">
        <v>77</v>
      </c>
      <c r="D76" s="46" t="s">
        <v>743</v>
      </c>
      <c r="E76" s="45" t="s">
        <v>30</v>
      </c>
      <c r="F76" s="173">
        <v>269.2</v>
      </c>
      <c r="G76" s="173">
        <v>0</v>
      </c>
      <c r="H76" s="173">
        <v>0</v>
      </c>
      <c r="I76" s="173">
        <v>0</v>
      </c>
      <c r="J76" s="173">
        <f t="shared" si="3"/>
        <v>269.2</v>
      </c>
    </row>
    <row r="77" spans="1:10" s="28" customFormat="1" ht="23.25" customHeight="1">
      <c r="A77" s="7" t="s">
        <v>149</v>
      </c>
      <c r="B77" s="46" t="s">
        <v>466</v>
      </c>
      <c r="C77" s="46" t="s">
        <v>77</v>
      </c>
      <c r="D77" s="46" t="s">
        <v>96</v>
      </c>
      <c r="E77" s="46" t="s">
        <v>283</v>
      </c>
      <c r="F77" s="57">
        <v>2798.6440000000002</v>
      </c>
      <c r="G77" s="57">
        <f>G78+G80+G82+G84</f>
        <v>0</v>
      </c>
      <c r="H77" s="57">
        <f>H78+H80+H82+H84</f>
        <v>0</v>
      </c>
      <c r="I77" s="57">
        <f>I78+I80+I82+I84</f>
        <v>0</v>
      </c>
      <c r="J77" s="57">
        <f>J78+J80+J82+J84</f>
        <v>2798.6440000000002</v>
      </c>
    </row>
    <row r="78" spans="1:10" s="28" customFormat="1" ht="23.25" customHeight="1">
      <c r="A78" s="34" t="s">
        <v>995</v>
      </c>
      <c r="B78" s="46" t="s">
        <v>466</v>
      </c>
      <c r="C78" s="46" t="s">
        <v>77</v>
      </c>
      <c r="D78" s="46" t="s">
        <v>1016</v>
      </c>
      <c r="E78" s="46" t="s">
        <v>283</v>
      </c>
      <c r="F78" s="57">
        <v>114.588</v>
      </c>
      <c r="G78" s="57">
        <f>G79</f>
        <v>0</v>
      </c>
      <c r="H78" s="57">
        <f>H79</f>
        <v>0</v>
      </c>
      <c r="I78" s="57">
        <f>I79</f>
        <v>0</v>
      </c>
      <c r="J78" s="57">
        <f>J79</f>
        <v>114.588</v>
      </c>
    </row>
    <row r="79" spans="1:10" s="28" customFormat="1" ht="23.25" customHeight="1">
      <c r="A79" s="8" t="s">
        <v>27</v>
      </c>
      <c r="B79" s="45" t="s">
        <v>466</v>
      </c>
      <c r="C79" s="45" t="s">
        <v>77</v>
      </c>
      <c r="D79" s="45" t="s">
        <v>1016</v>
      </c>
      <c r="E79" s="45" t="s">
        <v>30</v>
      </c>
      <c r="F79" s="173">
        <v>114.588</v>
      </c>
      <c r="G79" s="173">
        <v>0</v>
      </c>
      <c r="H79" s="173">
        <v>0</v>
      </c>
      <c r="I79" s="173">
        <v>0</v>
      </c>
      <c r="J79" s="173">
        <f>F79+G79+H79+I79</f>
        <v>114.588</v>
      </c>
    </row>
    <row r="80" spans="1:10" s="28" customFormat="1" ht="23.25" customHeight="1">
      <c r="A80" s="34" t="s">
        <v>995</v>
      </c>
      <c r="B80" s="46" t="s">
        <v>466</v>
      </c>
      <c r="C80" s="46" t="s">
        <v>77</v>
      </c>
      <c r="D80" s="46" t="s">
        <v>1017</v>
      </c>
      <c r="E80" s="46" t="s">
        <v>283</v>
      </c>
      <c r="F80" s="57">
        <v>2681.257</v>
      </c>
      <c r="G80" s="57">
        <f>G81</f>
        <v>0</v>
      </c>
      <c r="H80" s="57">
        <f>H81</f>
        <v>0</v>
      </c>
      <c r="I80" s="57">
        <f>I81</f>
        <v>0</v>
      </c>
      <c r="J80" s="57">
        <f>J81</f>
        <v>2681.257</v>
      </c>
    </row>
    <row r="81" spans="1:10" s="28" customFormat="1" ht="23.25" customHeight="1">
      <c r="A81" s="8" t="s">
        <v>27</v>
      </c>
      <c r="B81" s="45" t="s">
        <v>466</v>
      </c>
      <c r="C81" s="46" t="s">
        <v>77</v>
      </c>
      <c r="D81" s="45" t="s">
        <v>1017</v>
      </c>
      <c r="E81" s="45" t="s">
        <v>30</v>
      </c>
      <c r="F81" s="173">
        <v>2681.257</v>
      </c>
      <c r="G81" s="173">
        <v>0</v>
      </c>
      <c r="H81" s="173">
        <v>0</v>
      </c>
      <c r="I81" s="173">
        <v>0</v>
      </c>
      <c r="J81" s="173">
        <f>F81+G81+H81+I81</f>
        <v>2681.257</v>
      </c>
    </row>
    <row r="82" spans="1:10" s="28" customFormat="1" ht="23.25" customHeight="1">
      <c r="A82" s="34" t="s">
        <v>995</v>
      </c>
      <c r="B82" s="46" t="s">
        <v>466</v>
      </c>
      <c r="C82" s="46" t="s">
        <v>77</v>
      </c>
      <c r="D82" s="46" t="s">
        <v>1018</v>
      </c>
      <c r="E82" s="46" t="s">
        <v>283</v>
      </c>
      <c r="F82" s="57">
        <v>0.115</v>
      </c>
      <c r="G82" s="57">
        <f>G83</f>
        <v>0</v>
      </c>
      <c r="H82" s="57">
        <f>H83</f>
        <v>0</v>
      </c>
      <c r="I82" s="57">
        <f>I83</f>
        <v>0</v>
      </c>
      <c r="J82" s="57">
        <f>J83</f>
        <v>0.115</v>
      </c>
    </row>
    <row r="83" spans="1:10" s="28" customFormat="1" ht="23.25" customHeight="1">
      <c r="A83" s="8" t="s">
        <v>27</v>
      </c>
      <c r="B83" s="45" t="s">
        <v>466</v>
      </c>
      <c r="C83" s="45" t="s">
        <v>77</v>
      </c>
      <c r="D83" s="45" t="s">
        <v>1018</v>
      </c>
      <c r="E83" s="45" t="s">
        <v>30</v>
      </c>
      <c r="F83" s="173">
        <v>0.115</v>
      </c>
      <c r="G83" s="173">
        <v>0</v>
      </c>
      <c r="H83" s="173">
        <v>0</v>
      </c>
      <c r="I83" s="173">
        <v>0</v>
      </c>
      <c r="J83" s="173">
        <f>F83+G83+H83+I83</f>
        <v>0.115</v>
      </c>
    </row>
    <row r="84" spans="1:10" s="28" customFormat="1" ht="23.25" customHeight="1">
      <c r="A84" s="34" t="s">
        <v>995</v>
      </c>
      <c r="B84" s="46" t="s">
        <v>466</v>
      </c>
      <c r="C84" s="46" t="s">
        <v>77</v>
      </c>
      <c r="D84" s="46" t="s">
        <v>1019</v>
      </c>
      <c r="E84" s="46" t="s">
        <v>283</v>
      </c>
      <c r="F84" s="57">
        <v>2.684</v>
      </c>
      <c r="G84" s="57">
        <f>G85</f>
        <v>0</v>
      </c>
      <c r="H84" s="57">
        <f>H85</f>
        <v>0</v>
      </c>
      <c r="I84" s="57">
        <f>I85</f>
        <v>0</v>
      </c>
      <c r="J84" s="57">
        <f>J85</f>
        <v>2.684</v>
      </c>
    </row>
    <row r="85" spans="1:10" s="28" customFormat="1" ht="23.25" customHeight="1">
      <c r="A85" s="8" t="s">
        <v>27</v>
      </c>
      <c r="B85" s="45" t="s">
        <v>466</v>
      </c>
      <c r="C85" s="46" t="s">
        <v>77</v>
      </c>
      <c r="D85" s="45" t="s">
        <v>1019</v>
      </c>
      <c r="E85" s="45" t="s">
        <v>30</v>
      </c>
      <c r="F85" s="173">
        <v>2.684</v>
      </c>
      <c r="G85" s="173">
        <v>0</v>
      </c>
      <c r="H85" s="173">
        <v>0</v>
      </c>
      <c r="I85" s="173">
        <v>0</v>
      </c>
      <c r="J85" s="173">
        <f>F85+G85+H85+I85</f>
        <v>2.684</v>
      </c>
    </row>
    <row r="86" spans="1:10" s="28" customFormat="1" ht="23.25" customHeight="1">
      <c r="A86" s="11" t="s">
        <v>473</v>
      </c>
      <c r="B86" s="44" t="s">
        <v>466</v>
      </c>
      <c r="C86" s="44" t="s">
        <v>196</v>
      </c>
      <c r="D86" s="45"/>
      <c r="E86" s="45"/>
      <c r="F86" s="172">
        <v>9233.278</v>
      </c>
      <c r="G86" s="172">
        <f>G93+G87+G89+G91</f>
        <v>0</v>
      </c>
      <c r="H86" s="172">
        <f>H93+H87+H89+H91</f>
        <v>0</v>
      </c>
      <c r="I86" s="172">
        <f>I93+I87+I89+I91</f>
        <v>0</v>
      </c>
      <c r="J86" s="172">
        <f>J93+J87+J89+J91</f>
        <v>9233.278</v>
      </c>
    </row>
    <row r="87" spans="1:10" s="28" customFormat="1" ht="23.25" customHeight="1">
      <c r="A87" s="9" t="s">
        <v>508</v>
      </c>
      <c r="B87" s="45" t="s">
        <v>466</v>
      </c>
      <c r="C87" s="45" t="s">
        <v>196</v>
      </c>
      <c r="D87" s="45" t="s">
        <v>259</v>
      </c>
      <c r="E87" s="45" t="s">
        <v>283</v>
      </c>
      <c r="F87" s="174">
        <v>10</v>
      </c>
      <c r="G87" s="174">
        <f>G88</f>
        <v>0</v>
      </c>
      <c r="H87" s="174">
        <f>H88</f>
        <v>0</v>
      </c>
      <c r="I87" s="174">
        <f>I88</f>
        <v>0</v>
      </c>
      <c r="J87" s="174">
        <f>J88</f>
        <v>10</v>
      </c>
    </row>
    <row r="88" spans="1:10" s="28" customFormat="1" ht="23.25" customHeight="1">
      <c r="A88" s="8" t="s">
        <v>27</v>
      </c>
      <c r="B88" s="45" t="s">
        <v>466</v>
      </c>
      <c r="C88" s="45" t="s">
        <v>196</v>
      </c>
      <c r="D88" s="45" t="s">
        <v>259</v>
      </c>
      <c r="E88" s="45" t="s">
        <v>30</v>
      </c>
      <c r="F88" s="174">
        <v>10</v>
      </c>
      <c r="G88" s="174">
        <v>0</v>
      </c>
      <c r="H88" s="174">
        <v>0</v>
      </c>
      <c r="I88" s="174">
        <v>0</v>
      </c>
      <c r="J88" s="174">
        <f>F88+G88+H88+I88</f>
        <v>10</v>
      </c>
    </row>
    <row r="89" spans="1:10" s="28" customFormat="1" ht="23.25" customHeight="1">
      <c r="A89" s="7" t="s">
        <v>642</v>
      </c>
      <c r="B89" s="46" t="s">
        <v>466</v>
      </c>
      <c r="C89" s="46" t="s">
        <v>196</v>
      </c>
      <c r="D89" s="46" t="s">
        <v>262</v>
      </c>
      <c r="E89" s="46" t="s">
        <v>283</v>
      </c>
      <c r="F89" s="174">
        <v>2</v>
      </c>
      <c r="G89" s="174">
        <f>G90</f>
        <v>0</v>
      </c>
      <c r="H89" s="174">
        <f>H90</f>
        <v>0</v>
      </c>
      <c r="I89" s="174">
        <f>I90</f>
        <v>0</v>
      </c>
      <c r="J89" s="174">
        <f>J90</f>
        <v>2</v>
      </c>
    </row>
    <row r="90" spans="1:10" s="28" customFormat="1" ht="23.25" customHeight="1">
      <c r="A90" s="8" t="s">
        <v>31</v>
      </c>
      <c r="B90" s="45" t="s">
        <v>466</v>
      </c>
      <c r="C90" s="45" t="s">
        <v>196</v>
      </c>
      <c r="D90" s="45" t="s">
        <v>262</v>
      </c>
      <c r="E90" s="45" t="s">
        <v>30</v>
      </c>
      <c r="F90" s="174">
        <v>2</v>
      </c>
      <c r="G90" s="174">
        <v>0</v>
      </c>
      <c r="H90" s="174">
        <v>0</v>
      </c>
      <c r="I90" s="174">
        <v>0</v>
      </c>
      <c r="J90" s="174">
        <f>F90+G90+H90+I90</f>
        <v>2</v>
      </c>
    </row>
    <row r="91" spans="1:10" s="28" customFormat="1" ht="23.25" customHeight="1">
      <c r="A91" s="7" t="s">
        <v>646</v>
      </c>
      <c r="B91" s="46" t="s">
        <v>466</v>
      </c>
      <c r="C91" s="46" t="s">
        <v>196</v>
      </c>
      <c r="D91" s="46" t="s">
        <v>261</v>
      </c>
      <c r="E91" s="46" t="s">
        <v>283</v>
      </c>
      <c r="F91" s="174">
        <v>37</v>
      </c>
      <c r="G91" s="174">
        <f>G92</f>
        <v>0</v>
      </c>
      <c r="H91" s="174">
        <f>H92</f>
        <v>0</v>
      </c>
      <c r="I91" s="174">
        <f>I92</f>
        <v>0</v>
      </c>
      <c r="J91" s="174">
        <f>J92</f>
        <v>37</v>
      </c>
    </row>
    <row r="92" spans="1:10" s="28" customFormat="1" ht="23.25" customHeight="1">
      <c r="A92" s="8" t="s">
        <v>31</v>
      </c>
      <c r="B92" s="45" t="s">
        <v>466</v>
      </c>
      <c r="C92" s="45" t="s">
        <v>196</v>
      </c>
      <c r="D92" s="45" t="s">
        <v>261</v>
      </c>
      <c r="E92" s="45" t="s">
        <v>30</v>
      </c>
      <c r="F92" s="174">
        <v>37</v>
      </c>
      <c r="G92" s="174">
        <v>0</v>
      </c>
      <c r="H92" s="174">
        <v>0</v>
      </c>
      <c r="I92" s="174">
        <v>0</v>
      </c>
      <c r="J92" s="174">
        <f>F92+G92+H92+I92</f>
        <v>37</v>
      </c>
    </row>
    <row r="93" spans="1:10" s="19" customFormat="1" ht="11.25" customHeight="1">
      <c r="A93" s="9" t="s">
        <v>149</v>
      </c>
      <c r="B93" s="73" t="s">
        <v>466</v>
      </c>
      <c r="C93" s="46" t="s">
        <v>196</v>
      </c>
      <c r="D93" s="46" t="s">
        <v>96</v>
      </c>
      <c r="E93" s="44"/>
      <c r="F93" s="173">
        <v>9184.278</v>
      </c>
      <c r="G93" s="173">
        <f>G94+G98</f>
        <v>0</v>
      </c>
      <c r="H93" s="173">
        <v>0</v>
      </c>
      <c r="I93" s="173">
        <v>0</v>
      </c>
      <c r="J93" s="173">
        <f>F93+G93+H93+I93</f>
        <v>9184.278</v>
      </c>
    </row>
    <row r="94" spans="1:10" s="19" customFormat="1" ht="14.25" customHeight="1">
      <c r="A94" s="7" t="s">
        <v>95</v>
      </c>
      <c r="B94" s="73" t="s">
        <v>466</v>
      </c>
      <c r="C94" s="46" t="s">
        <v>196</v>
      </c>
      <c r="D94" s="46" t="s">
        <v>97</v>
      </c>
      <c r="E94" s="44"/>
      <c r="F94" s="173">
        <v>482.50400000000013</v>
      </c>
      <c r="G94" s="173">
        <f>G95</f>
        <v>0</v>
      </c>
      <c r="H94" s="173">
        <v>0</v>
      </c>
      <c r="I94" s="173">
        <v>0</v>
      </c>
      <c r="J94" s="173">
        <f>F94+G94+H94+I94</f>
        <v>482.50400000000013</v>
      </c>
    </row>
    <row r="95" spans="1:10" s="19" customFormat="1" ht="12.75">
      <c r="A95" s="9" t="s">
        <v>282</v>
      </c>
      <c r="B95" s="73" t="s">
        <v>466</v>
      </c>
      <c r="C95" s="46" t="s">
        <v>196</v>
      </c>
      <c r="D95" s="46" t="s">
        <v>98</v>
      </c>
      <c r="E95" s="46" t="s">
        <v>283</v>
      </c>
      <c r="F95" s="173">
        <v>482.50400000000013</v>
      </c>
      <c r="G95" s="173">
        <f>G96</f>
        <v>0</v>
      </c>
      <c r="H95" s="173">
        <f aca="true" t="shared" si="4" ref="H95:J96">H96</f>
        <v>0</v>
      </c>
      <c r="I95" s="173">
        <f t="shared" si="4"/>
        <v>0</v>
      </c>
      <c r="J95" s="173">
        <f t="shared" si="4"/>
        <v>482.50400000000013</v>
      </c>
    </row>
    <row r="96" spans="1:10" s="19" customFormat="1" ht="22.5">
      <c r="A96" s="9" t="s">
        <v>101</v>
      </c>
      <c r="B96" s="73" t="s">
        <v>466</v>
      </c>
      <c r="C96" s="46" t="s">
        <v>196</v>
      </c>
      <c r="D96" s="46" t="s">
        <v>99</v>
      </c>
      <c r="E96" s="46" t="s">
        <v>283</v>
      </c>
      <c r="F96" s="173">
        <v>482.50400000000013</v>
      </c>
      <c r="G96" s="173">
        <f>G97</f>
        <v>0</v>
      </c>
      <c r="H96" s="173">
        <f t="shared" si="4"/>
        <v>0</v>
      </c>
      <c r="I96" s="173">
        <f t="shared" si="4"/>
        <v>0</v>
      </c>
      <c r="J96" s="173">
        <f t="shared" si="4"/>
        <v>482.50400000000013</v>
      </c>
    </row>
    <row r="97" spans="1:10" s="19" customFormat="1" ht="45">
      <c r="A97" s="8" t="s">
        <v>28</v>
      </c>
      <c r="B97" s="45" t="s">
        <v>466</v>
      </c>
      <c r="C97" s="45" t="s">
        <v>196</v>
      </c>
      <c r="D97" s="45" t="s">
        <v>99</v>
      </c>
      <c r="E97" s="45" t="s">
        <v>26</v>
      </c>
      <c r="F97" s="173">
        <v>482.50400000000013</v>
      </c>
      <c r="G97" s="173">
        <v>0</v>
      </c>
      <c r="H97" s="173">
        <v>0</v>
      </c>
      <c r="I97" s="173">
        <v>0</v>
      </c>
      <c r="J97" s="173">
        <f>F97+G97+H97+I97</f>
        <v>482.50400000000013</v>
      </c>
    </row>
    <row r="98" spans="1:10" s="21" customFormat="1" ht="22.5">
      <c r="A98" s="9" t="s">
        <v>75</v>
      </c>
      <c r="B98" s="73" t="s">
        <v>466</v>
      </c>
      <c r="C98" s="46" t="s">
        <v>196</v>
      </c>
      <c r="D98" s="47" t="s">
        <v>62</v>
      </c>
      <c r="E98" s="46" t="s">
        <v>283</v>
      </c>
      <c r="F98" s="173">
        <v>8701.774</v>
      </c>
      <c r="G98" s="173">
        <f>G99</f>
        <v>0</v>
      </c>
      <c r="H98" s="173">
        <f>H99</f>
        <v>0</v>
      </c>
      <c r="I98" s="173">
        <f>I99</f>
        <v>0</v>
      </c>
      <c r="J98" s="173">
        <f>J99</f>
        <v>8701.774</v>
      </c>
    </row>
    <row r="99" spans="1:10" s="21" customFormat="1" ht="45">
      <c r="A99" s="7" t="s">
        <v>304</v>
      </c>
      <c r="B99" s="46" t="s">
        <v>466</v>
      </c>
      <c r="C99" s="46" t="s">
        <v>196</v>
      </c>
      <c r="D99" s="46" t="s">
        <v>63</v>
      </c>
      <c r="E99" s="46" t="s">
        <v>283</v>
      </c>
      <c r="F99" s="173">
        <v>8701.774</v>
      </c>
      <c r="G99" s="173">
        <f>G100+G101+G102</f>
        <v>0</v>
      </c>
      <c r="H99" s="173">
        <f>H100+H101+H102</f>
        <v>0</v>
      </c>
      <c r="I99" s="173">
        <f>I100+I101+I102</f>
        <v>0</v>
      </c>
      <c r="J99" s="173">
        <f>J100+J101+J102</f>
        <v>8701.774</v>
      </c>
    </row>
    <row r="100" spans="1:10" s="19" customFormat="1" ht="45">
      <c r="A100" s="8" t="s">
        <v>28</v>
      </c>
      <c r="B100" s="45" t="s">
        <v>466</v>
      </c>
      <c r="C100" s="45" t="s">
        <v>196</v>
      </c>
      <c r="D100" s="45" t="s">
        <v>63</v>
      </c>
      <c r="E100" s="45" t="s">
        <v>26</v>
      </c>
      <c r="F100" s="173">
        <v>7969.688</v>
      </c>
      <c r="G100" s="173">
        <v>0</v>
      </c>
      <c r="H100" s="173">
        <v>0</v>
      </c>
      <c r="I100" s="173">
        <v>0</v>
      </c>
      <c r="J100" s="173">
        <f aca="true" t="shared" si="5" ref="J100:J108">F100+G100+H100+I100</f>
        <v>7969.688</v>
      </c>
    </row>
    <row r="101" spans="1:10" s="19" customFormat="1" ht="26.25" customHeight="1">
      <c r="A101" s="10" t="s">
        <v>27</v>
      </c>
      <c r="B101" s="45" t="s">
        <v>466</v>
      </c>
      <c r="C101" s="45" t="s">
        <v>196</v>
      </c>
      <c r="D101" s="45" t="s">
        <v>63</v>
      </c>
      <c r="E101" s="45" t="s">
        <v>30</v>
      </c>
      <c r="F101" s="173">
        <v>717.6049999999999</v>
      </c>
      <c r="G101" s="173">
        <v>0</v>
      </c>
      <c r="H101" s="173">
        <v>0</v>
      </c>
      <c r="I101" s="173">
        <v>0</v>
      </c>
      <c r="J101" s="173">
        <f t="shared" si="5"/>
        <v>717.6049999999999</v>
      </c>
    </row>
    <row r="102" spans="1:10" s="19" customFormat="1" ht="12.75">
      <c r="A102" s="10" t="s">
        <v>22</v>
      </c>
      <c r="B102" s="45" t="s">
        <v>466</v>
      </c>
      <c r="C102" s="45" t="s">
        <v>196</v>
      </c>
      <c r="D102" s="45" t="s">
        <v>63</v>
      </c>
      <c r="E102" s="45" t="s">
        <v>21</v>
      </c>
      <c r="F102" s="173">
        <v>14.480999999999998</v>
      </c>
      <c r="G102" s="173">
        <v>0</v>
      </c>
      <c r="H102" s="173">
        <v>0</v>
      </c>
      <c r="I102" s="173">
        <v>0</v>
      </c>
      <c r="J102" s="173">
        <f t="shared" si="5"/>
        <v>14.480999999999998</v>
      </c>
    </row>
    <row r="103" spans="1:10" s="21" customFormat="1" ht="12.75">
      <c r="A103" s="5" t="s">
        <v>483</v>
      </c>
      <c r="B103" s="72" t="s">
        <v>466</v>
      </c>
      <c r="C103" s="44" t="s">
        <v>484</v>
      </c>
      <c r="D103" s="44"/>
      <c r="E103" s="44"/>
      <c r="F103" s="172">
        <v>487.844</v>
      </c>
      <c r="G103" s="172">
        <v>0</v>
      </c>
      <c r="H103" s="172">
        <v>0</v>
      </c>
      <c r="I103" s="172">
        <v>0</v>
      </c>
      <c r="J103" s="172">
        <f t="shared" si="5"/>
        <v>487.844</v>
      </c>
    </row>
    <row r="104" spans="1:10" s="21" customFormat="1" ht="12.75">
      <c r="A104" s="5" t="s">
        <v>485</v>
      </c>
      <c r="B104" s="44" t="s">
        <v>466</v>
      </c>
      <c r="C104" s="44" t="s">
        <v>486</v>
      </c>
      <c r="D104" s="44"/>
      <c r="E104" s="44"/>
      <c r="F104" s="172">
        <v>487.844</v>
      </c>
      <c r="G104" s="172">
        <v>0</v>
      </c>
      <c r="H104" s="172">
        <v>0</v>
      </c>
      <c r="I104" s="172">
        <v>0</v>
      </c>
      <c r="J104" s="172">
        <f t="shared" si="5"/>
        <v>487.844</v>
      </c>
    </row>
    <row r="105" spans="1:10" s="21" customFormat="1" ht="12.75">
      <c r="A105" s="9" t="s">
        <v>149</v>
      </c>
      <c r="B105" s="73" t="s">
        <v>466</v>
      </c>
      <c r="C105" s="46" t="s">
        <v>486</v>
      </c>
      <c r="D105" s="46" t="s">
        <v>96</v>
      </c>
      <c r="E105" s="46" t="s">
        <v>283</v>
      </c>
      <c r="F105" s="173">
        <v>487.844</v>
      </c>
      <c r="G105" s="173">
        <v>0</v>
      </c>
      <c r="H105" s="173">
        <v>0</v>
      </c>
      <c r="I105" s="173">
        <v>0</v>
      </c>
      <c r="J105" s="173">
        <f t="shared" si="5"/>
        <v>487.844</v>
      </c>
    </row>
    <row r="106" spans="1:10" s="21" customFormat="1" ht="22.5">
      <c r="A106" s="14" t="s">
        <v>65</v>
      </c>
      <c r="B106" s="46" t="s">
        <v>466</v>
      </c>
      <c r="C106" s="46" t="s">
        <v>486</v>
      </c>
      <c r="D106" s="46" t="s">
        <v>64</v>
      </c>
      <c r="E106" s="46" t="s">
        <v>283</v>
      </c>
      <c r="F106" s="173">
        <v>487.844</v>
      </c>
      <c r="G106" s="173">
        <v>0</v>
      </c>
      <c r="H106" s="173">
        <v>0</v>
      </c>
      <c r="I106" s="173">
        <v>0</v>
      </c>
      <c r="J106" s="173">
        <f t="shared" si="5"/>
        <v>487.844</v>
      </c>
    </row>
    <row r="107" spans="1:10" s="21" customFormat="1" ht="12.75">
      <c r="A107" s="7" t="s">
        <v>483</v>
      </c>
      <c r="B107" s="46" t="s">
        <v>466</v>
      </c>
      <c r="C107" s="46" t="s">
        <v>486</v>
      </c>
      <c r="D107" s="46" t="s">
        <v>487</v>
      </c>
      <c r="E107" s="46" t="s">
        <v>283</v>
      </c>
      <c r="F107" s="173">
        <v>487.844</v>
      </c>
      <c r="G107" s="173">
        <v>0</v>
      </c>
      <c r="H107" s="173">
        <v>0</v>
      </c>
      <c r="I107" s="173">
        <v>0</v>
      </c>
      <c r="J107" s="173">
        <f t="shared" si="5"/>
        <v>487.844</v>
      </c>
    </row>
    <row r="108" spans="1:10" s="19" customFormat="1" ht="22.5">
      <c r="A108" s="10" t="s">
        <v>121</v>
      </c>
      <c r="B108" s="45" t="s">
        <v>466</v>
      </c>
      <c r="C108" s="45" t="s">
        <v>486</v>
      </c>
      <c r="D108" s="45" t="s">
        <v>487</v>
      </c>
      <c r="E108" s="45" t="s">
        <v>29</v>
      </c>
      <c r="F108" s="173">
        <v>487.844</v>
      </c>
      <c r="G108" s="173">
        <v>0</v>
      </c>
      <c r="H108" s="173">
        <v>0</v>
      </c>
      <c r="I108" s="173">
        <v>0</v>
      </c>
      <c r="J108" s="173">
        <f t="shared" si="5"/>
        <v>487.844</v>
      </c>
    </row>
    <row r="109" spans="1:10" s="19" customFormat="1" ht="38.25">
      <c r="A109" s="112" t="s">
        <v>625</v>
      </c>
      <c r="B109" s="111" t="s">
        <v>468</v>
      </c>
      <c r="C109" s="111" t="s">
        <v>245</v>
      </c>
      <c r="D109" s="111"/>
      <c r="E109" s="111" t="s">
        <v>245</v>
      </c>
      <c r="F109" s="115">
        <v>56006.708999999995</v>
      </c>
      <c r="G109" s="115">
        <f>G110+G117+G159</f>
        <v>3.148</v>
      </c>
      <c r="H109" s="115">
        <f>H110+H117+H159</f>
        <v>0</v>
      </c>
      <c r="I109" s="115">
        <f>I110+I117+I159</f>
        <v>0</v>
      </c>
      <c r="J109" s="115">
        <f>J110+J117+J159</f>
        <v>56009.856999999996</v>
      </c>
    </row>
    <row r="110" spans="1:10" s="28" customFormat="1" ht="12.75">
      <c r="A110" s="11" t="s">
        <v>470</v>
      </c>
      <c r="B110" s="44" t="s">
        <v>468</v>
      </c>
      <c r="C110" s="44" t="s">
        <v>174</v>
      </c>
      <c r="D110" s="44"/>
      <c r="E110" s="44"/>
      <c r="F110" s="62">
        <v>34924.367</v>
      </c>
      <c r="G110" s="62">
        <f>G111+G113+G115</f>
        <v>3.148</v>
      </c>
      <c r="H110" s="62">
        <f>H111+H113+H115</f>
        <v>0</v>
      </c>
      <c r="I110" s="62">
        <f>I111+I113+I115</f>
        <v>0</v>
      </c>
      <c r="J110" s="62">
        <f>J111+J113+J115</f>
        <v>34927.515</v>
      </c>
    </row>
    <row r="111" spans="1:10" s="28" customFormat="1" ht="80.25" customHeight="1">
      <c r="A111" s="144" t="s">
        <v>785</v>
      </c>
      <c r="B111" s="46" t="s">
        <v>468</v>
      </c>
      <c r="C111" s="46" t="s">
        <v>174</v>
      </c>
      <c r="D111" s="46" t="s">
        <v>783</v>
      </c>
      <c r="E111" s="45" t="s">
        <v>283</v>
      </c>
      <c r="F111" s="57">
        <v>483.433</v>
      </c>
      <c r="G111" s="57">
        <f>G112</f>
        <v>0</v>
      </c>
      <c r="H111" s="57">
        <f>H112</f>
        <v>0</v>
      </c>
      <c r="I111" s="57">
        <f>I112</f>
        <v>0</v>
      </c>
      <c r="J111" s="57">
        <f>J112</f>
        <v>483.433</v>
      </c>
    </row>
    <row r="112" spans="1:10" s="28" customFormat="1" ht="22.5">
      <c r="A112" s="10" t="s">
        <v>121</v>
      </c>
      <c r="B112" s="46" t="s">
        <v>468</v>
      </c>
      <c r="C112" s="46" t="s">
        <v>174</v>
      </c>
      <c r="D112" s="46" t="s">
        <v>783</v>
      </c>
      <c r="E112" s="45" t="s">
        <v>29</v>
      </c>
      <c r="F112" s="174">
        <v>483.433</v>
      </c>
      <c r="G112" s="174">
        <v>0</v>
      </c>
      <c r="H112" s="174">
        <v>0</v>
      </c>
      <c r="I112" s="174">
        <v>0</v>
      </c>
      <c r="J112" s="174">
        <f>F112+G112+H112+I112</f>
        <v>483.433</v>
      </c>
    </row>
    <row r="113" spans="1:10" s="28" customFormat="1" ht="33.75">
      <c r="A113" s="7" t="s">
        <v>224</v>
      </c>
      <c r="B113" s="46" t="s">
        <v>468</v>
      </c>
      <c r="C113" s="46" t="s">
        <v>174</v>
      </c>
      <c r="D113" s="46" t="s">
        <v>442</v>
      </c>
      <c r="E113" s="46" t="s">
        <v>283</v>
      </c>
      <c r="F113" s="57">
        <v>25.184</v>
      </c>
      <c r="G113" s="57">
        <f>G114</f>
        <v>3.148</v>
      </c>
      <c r="H113" s="57">
        <f>H114</f>
        <v>0</v>
      </c>
      <c r="I113" s="57">
        <f>I114</f>
        <v>0</v>
      </c>
      <c r="J113" s="57">
        <f>J114</f>
        <v>28.332</v>
      </c>
    </row>
    <row r="114" spans="1:10" s="28" customFormat="1" ht="45">
      <c r="A114" s="8" t="s">
        <v>28</v>
      </c>
      <c r="B114" s="46" t="s">
        <v>468</v>
      </c>
      <c r="C114" s="46" t="s">
        <v>174</v>
      </c>
      <c r="D114" s="45" t="s">
        <v>442</v>
      </c>
      <c r="E114" s="45" t="s">
        <v>26</v>
      </c>
      <c r="F114" s="174">
        <v>25.184</v>
      </c>
      <c r="G114" s="174">
        <v>3.148</v>
      </c>
      <c r="H114" s="174">
        <v>0</v>
      </c>
      <c r="I114" s="174">
        <v>0</v>
      </c>
      <c r="J114" s="174">
        <f>F114+G114+H114+I114</f>
        <v>28.332</v>
      </c>
    </row>
    <row r="115" spans="1:10" s="21" customFormat="1" ht="23.25" customHeight="1">
      <c r="A115" s="9" t="s">
        <v>601</v>
      </c>
      <c r="B115" s="46" t="s">
        <v>468</v>
      </c>
      <c r="C115" s="46" t="s">
        <v>174</v>
      </c>
      <c r="D115" s="46" t="s">
        <v>276</v>
      </c>
      <c r="E115" s="46" t="s">
        <v>283</v>
      </c>
      <c r="F115" s="173">
        <v>34415.75</v>
      </c>
      <c r="G115" s="173">
        <f>G116</f>
        <v>0</v>
      </c>
      <c r="H115" s="173">
        <f>H116</f>
        <v>0</v>
      </c>
      <c r="I115" s="173">
        <f>I116</f>
        <v>0</v>
      </c>
      <c r="J115" s="173">
        <f>J116</f>
        <v>34415.75</v>
      </c>
    </row>
    <row r="116" spans="1:10" s="19" customFormat="1" ht="22.5">
      <c r="A116" s="10" t="s">
        <v>121</v>
      </c>
      <c r="B116" s="45" t="s">
        <v>468</v>
      </c>
      <c r="C116" s="45" t="s">
        <v>174</v>
      </c>
      <c r="D116" s="45" t="s">
        <v>276</v>
      </c>
      <c r="E116" s="45" t="s">
        <v>29</v>
      </c>
      <c r="F116" s="173">
        <v>34415.75</v>
      </c>
      <c r="G116" s="173">
        <v>0</v>
      </c>
      <c r="H116" s="173">
        <v>0</v>
      </c>
      <c r="I116" s="173">
        <v>0</v>
      </c>
      <c r="J116" s="173">
        <f>F116+G116+H116+I116</f>
        <v>34415.75</v>
      </c>
    </row>
    <row r="117" spans="1:10" s="28" customFormat="1" ht="12.75">
      <c r="A117" s="11" t="s">
        <v>212</v>
      </c>
      <c r="B117" s="44" t="s">
        <v>468</v>
      </c>
      <c r="C117" s="44" t="s">
        <v>201</v>
      </c>
      <c r="D117" s="44"/>
      <c r="E117" s="44"/>
      <c r="F117" s="172">
        <v>20448.375</v>
      </c>
      <c r="G117" s="172">
        <f>G118+G137+G157</f>
        <v>0</v>
      </c>
      <c r="H117" s="172">
        <f>H118+H137+H157</f>
        <v>0</v>
      </c>
      <c r="I117" s="172">
        <f>I118+I137+I157</f>
        <v>0</v>
      </c>
      <c r="J117" s="172">
        <f>J118+J137+J157</f>
        <v>20448.375</v>
      </c>
    </row>
    <row r="118" spans="1:10" s="28" customFormat="1" ht="36" customHeight="1">
      <c r="A118" s="27" t="s">
        <v>602</v>
      </c>
      <c r="B118" s="46" t="s">
        <v>468</v>
      </c>
      <c r="C118" s="46" t="s">
        <v>201</v>
      </c>
      <c r="D118" s="46" t="s">
        <v>318</v>
      </c>
      <c r="E118" s="46" t="s">
        <v>283</v>
      </c>
      <c r="F118" s="173">
        <v>5280.903</v>
      </c>
      <c r="G118" s="173">
        <f>G119+G122+G125+G127+G129+G132+G135</f>
        <v>0</v>
      </c>
      <c r="H118" s="173">
        <f>H119+H122+H125+H127+H129+H132+H135</f>
        <v>0</v>
      </c>
      <c r="I118" s="173">
        <f>I119+I122+I125+I127+I129+I132+I135</f>
        <v>0</v>
      </c>
      <c r="J118" s="173">
        <f>J119+J122+J125+J127+J129+J132+J135</f>
        <v>5280.903</v>
      </c>
    </row>
    <row r="119" spans="1:10" s="28" customFormat="1" ht="28.5" customHeight="1">
      <c r="A119" s="29" t="s">
        <v>751</v>
      </c>
      <c r="B119" s="46" t="s">
        <v>468</v>
      </c>
      <c r="C119" s="46" t="s">
        <v>201</v>
      </c>
      <c r="D119" s="46" t="s">
        <v>750</v>
      </c>
      <c r="E119" s="45" t="s">
        <v>283</v>
      </c>
      <c r="F119" s="63">
        <v>1500</v>
      </c>
      <c r="G119" s="63">
        <f>G120+G121</f>
        <v>0</v>
      </c>
      <c r="H119" s="63">
        <f>H120+H121</f>
        <v>0</v>
      </c>
      <c r="I119" s="63">
        <f>I120+I121</f>
        <v>0</v>
      </c>
      <c r="J119" s="63">
        <f>J120+J121</f>
        <v>1500</v>
      </c>
    </row>
    <row r="120" spans="1:10" s="28" customFormat="1" ht="26.25" customHeight="1">
      <c r="A120" s="10" t="s">
        <v>27</v>
      </c>
      <c r="B120" s="45" t="s">
        <v>468</v>
      </c>
      <c r="C120" s="45" t="s">
        <v>201</v>
      </c>
      <c r="D120" s="45" t="s">
        <v>750</v>
      </c>
      <c r="E120" s="45" t="s">
        <v>30</v>
      </c>
      <c r="F120" s="173">
        <v>0</v>
      </c>
      <c r="G120" s="173">
        <v>0</v>
      </c>
      <c r="H120" s="173">
        <v>0</v>
      </c>
      <c r="I120" s="173">
        <v>0</v>
      </c>
      <c r="J120" s="173">
        <f>F120+G120+H120+I120</f>
        <v>0</v>
      </c>
    </row>
    <row r="121" spans="1:10" s="28" customFormat="1" ht="26.25" customHeight="1">
      <c r="A121" s="10" t="s">
        <v>121</v>
      </c>
      <c r="B121" s="45" t="s">
        <v>468</v>
      </c>
      <c r="C121" s="45" t="s">
        <v>201</v>
      </c>
      <c r="D121" s="45" t="s">
        <v>750</v>
      </c>
      <c r="E121" s="45" t="s">
        <v>29</v>
      </c>
      <c r="F121" s="173">
        <v>1500</v>
      </c>
      <c r="G121" s="173">
        <v>0</v>
      </c>
      <c r="H121" s="173">
        <v>0</v>
      </c>
      <c r="I121" s="173">
        <v>0</v>
      </c>
      <c r="J121" s="173">
        <f>F121+G121+H121+I121</f>
        <v>1500</v>
      </c>
    </row>
    <row r="122" spans="1:10" s="28" customFormat="1" ht="33.75">
      <c r="A122" s="34" t="s">
        <v>498</v>
      </c>
      <c r="B122" s="46" t="s">
        <v>468</v>
      </c>
      <c r="C122" s="46" t="s">
        <v>201</v>
      </c>
      <c r="D122" s="46" t="s">
        <v>459</v>
      </c>
      <c r="E122" s="46" t="s">
        <v>283</v>
      </c>
      <c r="F122" s="173">
        <v>528.3</v>
      </c>
      <c r="G122" s="173">
        <f>G123+G124</f>
        <v>0</v>
      </c>
      <c r="H122" s="173">
        <f>H123+H124</f>
        <v>0</v>
      </c>
      <c r="I122" s="173">
        <f>I123+I124</f>
        <v>0</v>
      </c>
      <c r="J122" s="173">
        <f>J123+J124</f>
        <v>528.3</v>
      </c>
    </row>
    <row r="123" spans="1:10" s="110" customFormat="1" ht="49.5" customHeight="1">
      <c r="A123" s="8" t="s">
        <v>28</v>
      </c>
      <c r="B123" s="45" t="s">
        <v>468</v>
      </c>
      <c r="C123" s="45" t="s">
        <v>201</v>
      </c>
      <c r="D123" s="45" t="s">
        <v>459</v>
      </c>
      <c r="E123" s="45" t="s">
        <v>26</v>
      </c>
      <c r="F123" s="173">
        <v>0</v>
      </c>
      <c r="G123" s="173">
        <v>0</v>
      </c>
      <c r="H123" s="173">
        <v>0</v>
      </c>
      <c r="I123" s="173">
        <v>0</v>
      </c>
      <c r="J123" s="173">
        <f aca="true" t="shared" si="6" ref="J123:J128">F123+G123+H123+I123</f>
        <v>0</v>
      </c>
    </row>
    <row r="124" spans="1:10" s="110" customFormat="1" ht="32.25" customHeight="1">
      <c r="A124" s="10" t="s">
        <v>27</v>
      </c>
      <c r="B124" s="45" t="s">
        <v>468</v>
      </c>
      <c r="C124" s="45" t="s">
        <v>201</v>
      </c>
      <c r="D124" s="45" t="s">
        <v>459</v>
      </c>
      <c r="E124" s="45" t="s">
        <v>30</v>
      </c>
      <c r="F124" s="173">
        <v>528.3</v>
      </c>
      <c r="G124" s="173">
        <v>0</v>
      </c>
      <c r="H124" s="173">
        <v>0</v>
      </c>
      <c r="I124" s="173">
        <v>0</v>
      </c>
      <c r="J124" s="173">
        <f t="shared" si="6"/>
        <v>528.3</v>
      </c>
    </row>
    <row r="125" spans="1:10" s="28" customFormat="1" ht="48" customHeight="1">
      <c r="A125" s="27" t="s">
        <v>472</v>
      </c>
      <c r="B125" s="46" t="s">
        <v>468</v>
      </c>
      <c r="C125" s="46" t="s">
        <v>201</v>
      </c>
      <c r="D125" s="46" t="s">
        <v>460</v>
      </c>
      <c r="E125" s="46" t="s">
        <v>283</v>
      </c>
      <c r="F125" s="173">
        <v>176.1</v>
      </c>
      <c r="G125" s="173">
        <v>0</v>
      </c>
      <c r="H125" s="173">
        <v>0</v>
      </c>
      <c r="I125" s="173">
        <v>0</v>
      </c>
      <c r="J125" s="173">
        <f t="shared" si="6"/>
        <v>176.1</v>
      </c>
    </row>
    <row r="126" spans="1:10" s="110" customFormat="1" ht="12.75" customHeight="1">
      <c r="A126" s="10" t="s">
        <v>27</v>
      </c>
      <c r="B126" s="45" t="s">
        <v>468</v>
      </c>
      <c r="C126" s="45" t="s">
        <v>201</v>
      </c>
      <c r="D126" s="45" t="s">
        <v>460</v>
      </c>
      <c r="E126" s="45" t="s">
        <v>30</v>
      </c>
      <c r="F126" s="173">
        <v>176.1</v>
      </c>
      <c r="G126" s="173">
        <v>0</v>
      </c>
      <c r="H126" s="173">
        <v>0</v>
      </c>
      <c r="I126" s="173">
        <v>0</v>
      </c>
      <c r="J126" s="173">
        <f t="shared" si="6"/>
        <v>176.1</v>
      </c>
    </row>
    <row r="127" spans="1:10" s="28" customFormat="1" ht="46.5" customHeight="1">
      <c r="A127" s="9" t="s">
        <v>500</v>
      </c>
      <c r="B127" s="46" t="s">
        <v>468</v>
      </c>
      <c r="C127" s="46" t="s">
        <v>201</v>
      </c>
      <c r="D127" s="46" t="s">
        <v>748</v>
      </c>
      <c r="E127" s="46" t="s">
        <v>283</v>
      </c>
      <c r="F127" s="173">
        <v>352.2</v>
      </c>
      <c r="G127" s="173">
        <v>0</v>
      </c>
      <c r="H127" s="173">
        <v>0</v>
      </c>
      <c r="I127" s="173">
        <v>0</v>
      </c>
      <c r="J127" s="173">
        <f t="shared" si="6"/>
        <v>352.2</v>
      </c>
    </row>
    <row r="128" spans="1:10" s="110" customFormat="1" ht="25.5" customHeight="1">
      <c r="A128" s="10" t="s">
        <v>27</v>
      </c>
      <c r="B128" s="45" t="s">
        <v>468</v>
      </c>
      <c r="C128" s="45" t="s">
        <v>201</v>
      </c>
      <c r="D128" s="45" t="s">
        <v>748</v>
      </c>
      <c r="E128" s="45" t="s">
        <v>30</v>
      </c>
      <c r="F128" s="173">
        <v>352.2</v>
      </c>
      <c r="G128" s="173">
        <v>0</v>
      </c>
      <c r="H128" s="173">
        <v>0</v>
      </c>
      <c r="I128" s="173">
        <v>0</v>
      </c>
      <c r="J128" s="173">
        <f t="shared" si="6"/>
        <v>352.2</v>
      </c>
    </row>
    <row r="129" spans="1:10" s="110" customFormat="1" ht="71.25" customHeight="1">
      <c r="A129" s="29" t="s">
        <v>785</v>
      </c>
      <c r="B129" s="46" t="s">
        <v>468</v>
      </c>
      <c r="C129" s="46" t="s">
        <v>201</v>
      </c>
      <c r="D129" s="45" t="s">
        <v>783</v>
      </c>
      <c r="E129" s="45" t="s">
        <v>283</v>
      </c>
      <c r="F129" s="57">
        <v>2243.267</v>
      </c>
      <c r="G129" s="57">
        <f>G130+G131</f>
        <v>0</v>
      </c>
      <c r="H129" s="57">
        <f>H130+H131</f>
        <v>0</v>
      </c>
      <c r="I129" s="57">
        <f>I130+I131</f>
        <v>0</v>
      </c>
      <c r="J129" s="57">
        <f>J130+J131</f>
        <v>2243.267</v>
      </c>
    </row>
    <row r="130" spans="1:10" s="110" customFormat="1" ht="47.25" customHeight="1">
      <c r="A130" s="8" t="s">
        <v>28</v>
      </c>
      <c r="B130" s="45" t="s">
        <v>468</v>
      </c>
      <c r="C130" s="45" t="s">
        <v>201</v>
      </c>
      <c r="D130" s="45" t="s">
        <v>783</v>
      </c>
      <c r="E130" s="45" t="s">
        <v>26</v>
      </c>
      <c r="F130" s="173">
        <v>1005.7729999999999</v>
      </c>
      <c r="G130" s="173">
        <v>0</v>
      </c>
      <c r="H130" s="173">
        <v>0</v>
      </c>
      <c r="I130" s="173">
        <v>0</v>
      </c>
      <c r="J130" s="173">
        <f>F130+G130+H130+I130</f>
        <v>1005.7729999999999</v>
      </c>
    </row>
    <row r="131" spans="1:10" s="110" customFormat="1" ht="47.25" customHeight="1">
      <c r="A131" s="10" t="s">
        <v>121</v>
      </c>
      <c r="B131" s="45" t="s">
        <v>468</v>
      </c>
      <c r="C131" s="45" t="s">
        <v>201</v>
      </c>
      <c r="D131" s="45" t="s">
        <v>783</v>
      </c>
      <c r="E131" s="45" t="s">
        <v>29</v>
      </c>
      <c r="F131" s="173">
        <v>1237.494</v>
      </c>
      <c r="G131" s="173">
        <v>0</v>
      </c>
      <c r="H131" s="173">
        <v>0</v>
      </c>
      <c r="I131" s="173">
        <v>0</v>
      </c>
      <c r="J131" s="173">
        <f>F131+G131+H131+I131</f>
        <v>1237.494</v>
      </c>
    </row>
    <row r="132" spans="1:10" s="110" customFormat="1" ht="50.25" customHeight="1">
      <c r="A132" s="29" t="s">
        <v>786</v>
      </c>
      <c r="B132" s="45" t="s">
        <v>468</v>
      </c>
      <c r="C132" s="45" t="s">
        <v>201</v>
      </c>
      <c r="D132" s="45" t="s">
        <v>784</v>
      </c>
      <c r="E132" s="45" t="s">
        <v>283</v>
      </c>
      <c r="F132" s="57">
        <v>458.99999999999994</v>
      </c>
      <c r="G132" s="57">
        <f>G133+G134</f>
        <v>0</v>
      </c>
      <c r="H132" s="57">
        <f>H133+H134</f>
        <v>0</v>
      </c>
      <c r="I132" s="57">
        <f>I133+I134</f>
        <v>0</v>
      </c>
      <c r="J132" s="57">
        <f>J133+J134</f>
        <v>458.99999999999994</v>
      </c>
    </row>
    <row r="133" spans="1:10" s="110" customFormat="1" ht="50.25" customHeight="1">
      <c r="A133" s="8" t="s">
        <v>28</v>
      </c>
      <c r="B133" s="45" t="s">
        <v>468</v>
      </c>
      <c r="C133" s="45" t="s">
        <v>201</v>
      </c>
      <c r="D133" s="45" t="s">
        <v>784</v>
      </c>
      <c r="E133" s="45" t="s">
        <v>26</v>
      </c>
      <c r="F133" s="173">
        <v>0</v>
      </c>
      <c r="G133" s="173">
        <v>0</v>
      </c>
      <c r="H133" s="173">
        <v>0</v>
      </c>
      <c r="I133" s="173">
        <v>0</v>
      </c>
      <c r="J133" s="173">
        <f>F133+G133+H133+I133</f>
        <v>0</v>
      </c>
    </row>
    <row r="134" spans="1:10" s="110" customFormat="1" ht="50.25" customHeight="1">
      <c r="A134" s="10" t="s">
        <v>121</v>
      </c>
      <c r="B134" s="45" t="s">
        <v>468</v>
      </c>
      <c r="C134" s="45" t="s">
        <v>201</v>
      </c>
      <c r="D134" s="45" t="s">
        <v>784</v>
      </c>
      <c r="E134" s="45" t="s">
        <v>29</v>
      </c>
      <c r="F134" s="173">
        <v>458.99999999999994</v>
      </c>
      <c r="G134" s="173">
        <v>0</v>
      </c>
      <c r="H134" s="173">
        <v>0</v>
      </c>
      <c r="I134" s="173">
        <v>0</v>
      </c>
      <c r="J134" s="173">
        <f>F134+G134+H134+I134</f>
        <v>458.99999999999994</v>
      </c>
    </row>
    <row r="135" spans="1:10" s="110" customFormat="1" ht="50.25" customHeight="1">
      <c r="A135" s="7" t="s">
        <v>224</v>
      </c>
      <c r="B135" s="46" t="s">
        <v>468</v>
      </c>
      <c r="C135" s="46" t="s">
        <v>201</v>
      </c>
      <c r="D135" s="46" t="s">
        <v>442</v>
      </c>
      <c r="E135" s="46" t="s">
        <v>283</v>
      </c>
      <c r="F135" s="57">
        <v>22.036</v>
      </c>
      <c r="G135" s="57">
        <f>G136</f>
        <v>0</v>
      </c>
      <c r="H135" s="57">
        <f>H136</f>
        <v>0</v>
      </c>
      <c r="I135" s="57">
        <f>I136</f>
        <v>0</v>
      </c>
      <c r="J135" s="57">
        <f>J136</f>
        <v>22.036</v>
      </c>
    </row>
    <row r="136" spans="1:10" s="110" customFormat="1" ht="50.25" customHeight="1">
      <c r="A136" s="8" t="s">
        <v>28</v>
      </c>
      <c r="B136" s="46" t="s">
        <v>468</v>
      </c>
      <c r="C136" s="46" t="s">
        <v>201</v>
      </c>
      <c r="D136" s="45" t="s">
        <v>442</v>
      </c>
      <c r="E136" s="45" t="s">
        <v>26</v>
      </c>
      <c r="F136" s="173">
        <v>22.036</v>
      </c>
      <c r="G136" s="173">
        <v>0</v>
      </c>
      <c r="H136" s="173">
        <v>0</v>
      </c>
      <c r="I136" s="173">
        <v>0</v>
      </c>
      <c r="J136" s="173">
        <f>F136+G136+H136+I136</f>
        <v>22.036</v>
      </c>
    </row>
    <row r="137" spans="1:10" s="28" customFormat="1" ht="27.75" customHeight="1">
      <c r="A137" s="9" t="s">
        <v>601</v>
      </c>
      <c r="B137" s="46" t="s">
        <v>468</v>
      </c>
      <c r="C137" s="46" t="s">
        <v>201</v>
      </c>
      <c r="D137" s="46" t="s">
        <v>276</v>
      </c>
      <c r="E137" s="46" t="s">
        <v>283</v>
      </c>
      <c r="F137" s="173">
        <v>15147.472000000002</v>
      </c>
      <c r="G137" s="173">
        <f>G138+G139+G140+G141+G142+G143+G147+G149+G151+G145+G153+G155</f>
        <v>0</v>
      </c>
      <c r="H137" s="173">
        <f>H138+H139+H140+H141+H142+H143+H147+H149+H151+H145+H153+H155</f>
        <v>0</v>
      </c>
      <c r="I137" s="173">
        <f>I138+I139+I140+I141+I142+I143+I147+I149+I151+I145+I153+I155</f>
        <v>0</v>
      </c>
      <c r="J137" s="173">
        <f>J138+J139+J140+J141+J142+J143+J147+J149+J151+J145+J153+J155</f>
        <v>15147.472000000002</v>
      </c>
    </row>
    <row r="138" spans="1:10" s="110" customFormat="1" ht="50.25" customHeight="1">
      <c r="A138" s="8" t="s">
        <v>28</v>
      </c>
      <c r="B138" s="45" t="s">
        <v>468</v>
      </c>
      <c r="C138" s="45" t="s">
        <v>201</v>
      </c>
      <c r="D138" s="45" t="s">
        <v>276</v>
      </c>
      <c r="E138" s="45" t="s">
        <v>26</v>
      </c>
      <c r="F138" s="173">
        <v>5157.352000000001</v>
      </c>
      <c r="G138" s="173">
        <v>-10.634</v>
      </c>
      <c r="H138" s="173">
        <v>0</v>
      </c>
      <c r="I138" s="173">
        <v>0</v>
      </c>
      <c r="J138" s="173">
        <f aca="true" t="shared" si="7" ref="J138:J144">F138+G138+H138+I138</f>
        <v>5146.718000000001</v>
      </c>
    </row>
    <row r="139" spans="1:10" s="110" customFormat="1" ht="24.75" customHeight="1">
      <c r="A139" s="10" t="s">
        <v>27</v>
      </c>
      <c r="B139" s="45" t="s">
        <v>468</v>
      </c>
      <c r="C139" s="45" t="s">
        <v>201</v>
      </c>
      <c r="D139" s="45" t="s">
        <v>276</v>
      </c>
      <c r="E139" s="45" t="s">
        <v>30</v>
      </c>
      <c r="F139" s="173">
        <v>3628.317</v>
      </c>
      <c r="G139" s="173">
        <v>10.634</v>
      </c>
      <c r="H139" s="173">
        <v>0</v>
      </c>
      <c r="I139" s="173">
        <v>0</v>
      </c>
      <c r="J139" s="173">
        <f t="shared" si="7"/>
        <v>3638.951</v>
      </c>
    </row>
    <row r="140" spans="1:10" s="110" customFormat="1" ht="24.75" customHeight="1">
      <c r="A140" s="8" t="s">
        <v>24</v>
      </c>
      <c r="B140" s="45" t="s">
        <v>468</v>
      </c>
      <c r="C140" s="45" t="s">
        <v>201</v>
      </c>
      <c r="D140" s="45" t="s">
        <v>276</v>
      </c>
      <c r="E140" s="45" t="s">
        <v>23</v>
      </c>
      <c r="F140" s="173">
        <v>243.351</v>
      </c>
      <c r="G140" s="173">
        <v>0</v>
      </c>
      <c r="H140" s="173">
        <v>0</v>
      </c>
      <c r="I140" s="173">
        <v>0</v>
      </c>
      <c r="J140" s="173">
        <f t="shared" si="7"/>
        <v>243.351</v>
      </c>
    </row>
    <row r="141" spans="1:10" s="110" customFormat="1" ht="27" customHeight="1">
      <c r="A141" s="10" t="s">
        <v>121</v>
      </c>
      <c r="B141" s="45" t="s">
        <v>468</v>
      </c>
      <c r="C141" s="45" t="s">
        <v>201</v>
      </c>
      <c r="D141" s="45" t="s">
        <v>276</v>
      </c>
      <c r="E141" s="45" t="s">
        <v>29</v>
      </c>
      <c r="F141" s="173">
        <v>5917.952</v>
      </c>
      <c r="G141" s="173">
        <v>0</v>
      </c>
      <c r="H141" s="173">
        <v>0</v>
      </c>
      <c r="I141" s="173">
        <v>0</v>
      </c>
      <c r="J141" s="173">
        <f t="shared" si="7"/>
        <v>5917.952</v>
      </c>
    </row>
    <row r="142" spans="1:10" s="110" customFormat="1" ht="12.75" customHeight="1">
      <c r="A142" s="10" t="s">
        <v>22</v>
      </c>
      <c r="B142" s="45" t="s">
        <v>468</v>
      </c>
      <c r="C142" s="45" t="s">
        <v>201</v>
      </c>
      <c r="D142" s="45" t="s">
        <v>276</v>
      </c>
      <c r="E142" s="45" t="s">
        <v>21</v>
      </c>
      <c r="F142" s="173">
        <v>120.5</v>
      </c>
      <c r="G142" s="173">
        <v>0</v>
      </c>
      <c r="H142" s="173">
        <v>0</v>
      </c>
      <c r="I142" s="173">
        <v>0</v>
      </c>
      <c r="J142" s="173">
        <f t="shared" si="7"/>
        <v>120.5</v>
      </c>
    </row>
    <row r="143" spans="1:10" s="28" customFormat="1" ht="48.75" customHeight="1">
      <c r="A143" s="9" t="s">
        <v>571</v>
      </c>
      <c r="B143" s="46" t="s">
        <v>468</v>
      </c>
      <c r="C143" s="46" t="s">
        <v>201</v>
      </c>
      <c r="D143" s="46" t="s">
        <v>572</v>
      </c>
      <c r="E143" s="46" t="s">
        <v>283</v>
      </c>
      <c r="F143" s="173">
        <v>10</v>
      </c>
      <c r="G143" s="173">
        <v>0</v>
      </c>
      <c r="H143" s="173">
        <v>0</v>
      </c>
      <c r="I143" s="173">
        <v>0</v>
      </c>
      <c r="J143" s="173">
        <f t="shared" si="7"/>
        <v>10</v>
      </c>
    </row>
    <row r="144" spans="1:10" s="110" customFormat="1" ht="25.5" customHeight="1">
      <c r="A144" s="10" t="s">
        <v>27</v>
      </c>
      <c r="B144" s="45" t="s">
        <v>468</v>
      </c>
      <c r="C144" s="45" t="s">
        <v>201</v>
      </c>
      <c r="D144" s="45" t="s">
        <v>572</v>
      </c>
      <c r="E144" s="45" t="s">
        <v>30</v>
      </c>
      <c r="F144" s="173">
        <v>10</v>
      </c>
      <c r="G144" s="173">
        <v>0</v>
      </c>
      <c r="H144" s="173">
        <v>0</v>
      </c>
      <c r="I144" s="173">
        <v>0</v>
      </c>
      <c r="J144" s="173">
        <f t="shared" si="7"/>
        <v>10</v>
      </c>
    </row>
    <row r="145" spans="1:10" s="110" customFormat="1" ht="25.5" customHeight="1">
      <c r="A145" s="144" t="s">
        <v>751</v>
      </c>
      <c r="B145" s="45" t="s">
        <v>468</v>
      </c>
      <c r="C145" s="45" t="s">
        <v>201</v>
      </c>
      <c r="D145" s="45" t="s">
        <v>984</v>
      </c>
      <c r="E145" s="45" t="s">
        <v>283</v>
      </c>
      <c r="F145" s="57">
        <v>10</v>
      </c>
      <c r="G145" s="57">
        <f>G146</f>
        <v>0</v>
      </c>
      <c r="H145" s="57">
        <f>H146</f>
        <v>0</v>
      </c>
      <c r="I145" s="57">
        <f>I146</f>
        <v>0</v>
      </c>
      <c r="J145" s="57">
        <f>J146</f>
        <v>10</v>
      </c>
    </row>
    <row r="146" spans="1:10" s="110" customFormat="1" ht="25.5" customHeight="1">
      <c r="A146" s="10" t="s">
        <v>121</v>
      </c>
      <c r="B146" s="45" t="s">
        <v>468</v>
      </c>
      <c r="C146" s="45" t="s">
        <v>201</v>
      </c>
      <c r="D146" s="45" t="s">
        <v>984</v>
      </c>
      <c r="E146" s="45" t="s">
        <v>29</v>
      </c>
      <c r="F146" s="173">
        <v>10</v>
      </c>
      <c r="G146" s="173">
        <v>0</v>
      </c>
      <c r="H146" s="173">
        <v>0</v>
      </c>
      <c r="I146" s="173">
        <v>0</v>
      </c>
      <c r="J146" s="173">
        <f aca="true" t="shared" si="8" ref="J146:J152">F146+G146+H146+I146</f>
        <v>10</v>
      </c>
    </row>
    <row r="147" spans="1:10" s="28" customFormat="1" ht="48" customHeight="1">
      <c r="A147" s="9" t="s">
        <v>616</v>
      </c>
      <c r="B147" s="46" t="s">
        <v>468</v>
      </c>
      <c r="C147" s="46" t="s">
        <v>201</v>
      </c>
      <c r="D147" s="46" t="s">
        <v>749</v>
      </c>
      <c r="E147" s="46" t="s">
        <v>283</v>
      </c>
      <c r="F147" s="173">
        <v>10</v>
      </c>
      <c r="G147" s="173">
        <v>0</v>
      </c>
      <c r="H147" s="173">
        <v>0</v>
      </c>
      <c r="I147" s="173">
        <v>0</v>
      </c>
      <c r="J147" s="173">
        <f t="shared" si="8"/>
        <v>10</v>
      </c>
    </row>
    <row r="148" spans="1:10" s="110" customFormat="1" ht="24.75" customHeight="1">
      <c r="A148" s="10" t="s">
        <v>27</v>
      </c>
      <c r="B148" s="45" t="s">
        <v>468</v>
      </c>
      <c r="C148" s="45" t="s">
        <v>201</v>
      </c>
      <c r="D148" s="45" t="s">
        <v>749</v>
      </c>
      <c r="E148" s="45" t="s">
        <v>30</v>
      </c>
      <c r="F148" s="173">
        <v>10</v>
      </c>
      <c r="G148" s="173">
        <v>0</v>
      </c>
      <c r="H148" s="173">
        <v>0</v>
      </c>
      <c r="I148" s="173">
        <v>0</v>
      </c>
      <c r="J148" s="173">
        <f t="shared" si="8"/>
        <v>10</v>
      </c>
    </row>
    <row r="149" spans="1:10" s="28" customFormat="1" ht="47.25" customHeight="1">
      <c r="A149" s="9" t="s">
        <v>695</v>
      </c>
      <c r="B149" s="46" t="s">
        <v>468</v>
      </c>
      <c r="C149" s="46" t="s">
        <v>201</v>
      </c>
      <c r="D149" s="46" t="s">
        <v>696</v>
      </c>
      <c r="E149" s="46" t="s">
        <v>283</v>
      </c>
      <c r="F149" s="173">
        <v>0</v>
      </c>
      <c r="G149" s="173">
        <v>0</v>
      </c>
      <c r="H149" s="173">
        <v>0</v>
      </c>
      <c r="I149" s="173">
        <v>0</v>
      </c>
      <c r="J149" s="173">
        <f t="shared" si="8"/>
        <v>0</v>
      </c>
    </row>
    <row r="150" spans="1:10" s="110" customFormat="1" ht="24.75" customHeight="1">
      <c r="A150" s="10" t="s">
        <v>27</v>
      </c>
      <c r="B150" s="45" t="s">
        <v>468</v>
      </c>
      <c r="C150" s="45" t="s">
        <v>201</v>
      </c>
      <c r="D150" s="45" t="s">
        <v>696</v>
      </c>
      <c r="E150" s="45" t="s">
        <v>30</v>
      </c>
      <c r="F150" s="173">
        <v>0</v>
      </c>
      <c r="G150" s="173">
        <v>0</v>
      </c>
      <c r="H150" s="173">
        <v>0</v>
      </c>
      <c r="I150" s="173">
        <v>0</v>
      </c>
      <c r="J150" s="173">
        <f t="shared" si="8"/>
        <v>0</v>
      </c>
    </row>
    <row r="151" spans="1:10" s="28" customFormat="1" ht="46.5" customHeight="1">
      <c r="A151" s="9" t="s">
        <v>573</v>
      </c>
      <c r="B151" s="46" t="s">
        <v>468</v>
      </c>
      <c r="C151" s="46" t="s">
        <v>201</v>
      </c>
      <c r="D151" s="121" t="s">
        <v>574</v>
      </c>
      <c r="E151" s="46" t="s">
        <v>283</v>
      </c>
      <c r="F151" s="173">
        <v>10</v>
      </c>
      <c r="G151" s="173">
        <v>0</v>
      </c>
      <c r="H151" s="173">
        <v>0</v>
      </c>
      <c r="I151" s="173">
        <v>0</v>
      </c>
      <c r="J151" s="173">
        <f t="shared" si="8"/>
        <v>10</v>
      </c>
    </row>
    <row r="152" spans="1:10" s="110" customFormat="1" ht="24.75" customHeight="1">
      <c r="A152" s="10" t="s">
        <v>27</v>
      </c>
      <c r="B152" s="45" t="s">
        <v>468</v>
      </c>
      <c r="C152" s="45" t="s">
        <v>201</v>
      </c>
      <c r="D152" s="121" t="s">
        <v>574</v>
      </c>
      <c r="E152" s="45" t="s">
        <v>30</v>
      </c>
      <c r="F152" s="173">
        <v>10</v>
      </c>
      <c r="G152" s="173">
        <v>0</v>
      </c>
      <c r="H152" s="173">
        <v>0</v>
      </c>
      <c r="I152" s="173">
        <v>0</v>
      </c>
      <c r="J152" s="173">
        <f t="shared" si="8"/>
        <v>10</v>
      </c>
    </row>
    <row r="153" spans="1:10" s="110" customFormat="1" ht="75" customHeight="1">
      <c r="A153" s="144" t="s">
        <v>785</v>
      </c>
      <c r="B153" s="45" t="s">
        <v>468</v>
      </c>
      <c r="C153" s="45" t="s">
        <v>201</v>
      </c>
      <c r="D153" s="121" t="s">
        <v>985</v>
      </c>
      <c r="E153" s="45" t="s">
        <v>283</v>
      </c>
      <c r="F153" s="57">
        <v>30</v>
      </c>
      <c r="G153" s="57">
        <f>G154</f>
        <v>0</v>
      </c>
      <c r="H153" s="57">
        <f>H154</f>
        <v>0</v>
      </c>
      <c r="I153" s="57">
        <f>I154</f>
        <v>0</v>
      </c>
      <c r="J153" s="57">
        <f>J154</f>
        <v>30</v>
      </c>
    </row>
    <row r="154" spans="1:10" s="110" customFormat="1" ht="24.75" customHeight="1">
      <c r="A154" s="10" t="s">
        <v>121</v>
      </c>
      <c r="B154" s="45" t="s">
        <v>468</v>
      </c>
      <c r="C154" s="45" t="s">
        <v>201</v>
      </c>
      <c r="D154" s="121" t="s">
        <v>985</v>
      </c>
      <c r="E154" s="45" t="s">
        <v>29</v>
      </c>
      <c r="F154" s="173">
        <v>30</v>
      </c>
      <c r="G154" s="173">
        <v>0</v>
      </c>
      <c r="H154" s="173">
        <v>0</v>
      </c>
      <c r="I154" s="173">
        <v>0</v>
      </c>
      <c r="J154" s="173">
        <f>F154+G154+H154+I154</f>
        <v>30</v>
      </c>
    </row>
    <row r="155" spans="1:10" s="110" customFormat="1" ht="45.75" customHeight="1">
      <c r="A155" s="144" t="s">
        <v>786</v>
      </c>
      <c r="B155" s="45" t="s">
        <v>468</v>
      </c>
      <c r="C155" s="45" t="s">
        <v>201</v>
      </c>
      <c r="D155" s="121" t="s">
        <v>986</v>
      </c>
      <c r="E155" s="45" t="s">
        <v>283</v>
      </c>
      <c r="F155" s="57">
        <v>10</v>
      </c>
      <c r="G155" s="57">
        <f>G156</f>
        <v>0</v>
      </c>
      <c r="H155" s="57">
        <f>H156</f>
        <v>0</v>
      </c>
      <c r="I155" s="57">
        <f>I156</f>
        <v>0</v>
      </c>
      <c r="J155" s="57">
        <f>J156</f>
        <v>10</v>
      </c>
    </row>
    <row r="156" spans="1:10" s="110" customFormat="1" ht="24.75" customHeight="1">
      <c r="A156" s="10" t="s">
        <v>121</v>
      </c>
      <c r="B156" s="45" t="s">
        <v>468</v>
      </c>
      <c r="C156" s="45" t="s">
        <v>201</v>
      </c>
      <c r="D156" s="121" t="s">
        <v>986</v>
      </c>
      <c r="E156" s="45" t="s">
        <v>29</v>
      </c>
      <c r="F156" s="173">
        <v>10</v>
      </c>
      <c r="G156" s="173">
        <v>0</v>
      </c>
      <c r="H156" s="173">
        <v>0</v>
      </c>
      <c r="I156" s="173">
        <v>0</v>
      </c>
      <c r="J156" s="173">
        <f aca="true" t="shared" si="9" ref="J156:J164">F156+G156+H156+I156</f>
        <v>10</v>
      </c>
    </row>
    <row r="157" spans="1:10" s="110" customFormat="1" ht="24.75" customHeight="1">
      <c r="A157" s="9" t="s">
        <v>508</v>
      </c>
      <c r="B157" s="45" t="s">
        <v>468</v>
      </c>
      <c r="C157" s="45" t="s">
        <v>201</v>
      </c>
      <c r="D157" s="45" t="s">
        <v>259</v>
      </c>
      <c r="E157" s="45" t="s">
        <v>283</v>
      </c>
      <c r="F157" s="173">
        <v>20</v>
      </c>
      <c r="G157" s="173">
        <f>G158</f>
        <v>0</v>
      </c>
      <c r="H157" s="173">
        <f>H158</f>
        <v>0</v>
      </c>
      <c r="I157" s="173">
        <f>I158</f>
        <v>0</v>
      </c>
      <c r="J157" s="173">
        <f>J158</f>
        <v>20</v>
      </c>
    </row>
    <row r="158" spans="1:10" s="110" customFormat="1" ht="24.75" customHeight="1">
      <c r="A158" s="8" t="s">
        <v>27</v>
      </c>
      <c r="B158" s="45" t="s">
        <v>468</v>
      </c>
      <c r="C158" s="45" t="s">
        <v>201</v>
      </c>
      <c r="D158" s="45" t="s">
        <v>259</v>
      </c>
      <c r="E158" s="45" t="s">
        <v>30</v>
      </c>
      <c r="F158" s="173">
        <v>20</v>
      </c>
      <c r="G158" s="173">
        <v>0</v>
      </c>
      <c r="H158" s="173">
        <v>0</v>
      </c>
      <c r="I158" s="173">
        <v>0</v>
      </c>
      <c r="J158" s="173">
        <f>F158+G158+H158+I158</f>
        <v>20</v>
      </c>
    </row>
    <row r="159" spans="1:10" s="110" customFormat="1" ht="12.75" customHeight="1">
      <c r="A159" s="109" t="s">
        <v>482</v>
      </c>
      <c r="B159" s="44" t="s">
        <v>468</v>
      </c>
      <c r="C159" s="44" t="s">
        <v>481</v>
      </c>
      <c r="D159" s="2"/>
      <c r="E159" s="2"/>
      <c r="F159" s="172">
        <v>633.967</v>
      </c>
      <c r="G159" s="172">
        <v>0</v>
      </c>
      <c r="H159" s="172">
        <v>0</v>
      </c>
      <c r="I159" s="172">
        <v>0</v>
      </c>
      <c r="J159" s="172">
        <f t="shared" si="9"/>
        <v>633.967</v>
      </c>
    </row>
    <row r="160" spans="1:10" s="110" customFormat="1" ht="12.75" customHeight="1">
      <c r="A160" s="9" t="s">
        <v>149</v>
      </c>
      <c r="B160" s="46" t="s">
        <v>468</v>
      </c>
      <c r="C160" s="46" t="s">
        <v>481</v>
      </c>
      <c r="D160" s="46" t="s">
        <v>96</v>
      </c>
      <c r="E160" s="44"/>
      <c r="F160" s="173">
        <v>633.967</v>
      </c>
      <c r="G160" s="173">
        <v>0</v>
      </c>
      <c r="H160" s="173">
        <v>0</v>
      </c>
      <c r="I160" s="173">
        <v>0</v>
      </c>
      <c r="J160" s="173">
        <f t="shared" si="9"/>
        <v>633.967</v>
      </c>
    </row>
    <row r="161" spans="1:10" s="110" customFormat="1" ht="12.75" customHeight="1">
      <c r="A161" s="7" t="s">
        <v>95</v>
      </c>
      <c r="B161" s="46" t="s">
        <v>468</v>
      </c>
      <c r="C161" s="46" t="s">
        <v>481</v>
      </c>
      <c r="D161" s="46" t="s">
        <v>97</v>
      </c>
      <c r="E161" s="44"/>
      <c r="F161" s="173">
        <v>633.967</v>
      </c>
      <c r="G161" s="173">
        <v>0</v>
      </c>
      <c r="H161" s="173">
        <v>0</v>
      </c>
      <c r="I161" s="173">
        <v>0</v>
      </c>
      <c r="J161" s="173">
        <f t="shared" si="9"/>
        <v>633.967</v>
      </c>
    </row>
    <row r="162" spans="1:10" s="110" customFormat="1" ht="12.75" customHeight="1">
      <c r="A162" s="9" t="s">
        <v>282</v>
      </c>
      <c r="B162" s="46" t="s">
        <v>468</v>
      </c>
      <c r="C162" s="46" t="s">
        <v>481</v>
      </c>
      <c r="D162" s="46" t="s">
        <v>98</v>
      </c>
      <c r="E162" s="46" t="s">
        <v>283</v>
      </c>
      <c r="F162" s="173">
        <v>633.967</v>
      </c>
      <c r="G162" s="173">
        <v>0</v>
      </c>
      <c r="H162" s="173">
        <v>0</v>
      </c>
      <c r="I162" s="173">
        <v>0</v>
      </c>
      <c r="J162" s="173">
        <f t="shared" si="9"/>
        <v>633.967</v>
      </c>
    </row>
    <row r="163" spans="1:10" s="110" customFormat="1" ht="23.25" customHeight="1">
      <c r="A163" s="9" t="s">
        <v>101</v>
      </c>
      <c r="B163" s="46" t="s">
        <v>468</v>
      </c>
      <c r="C163" s="46" t="s">
        <v>481</v>
      </c>
      <c r="D163" s="46" t="s">
        <v>99</v>
      </c>
      <c r="E163" s="46" t="s">
        <v>283</v>
      </c>
      <c r="F163" s="173">
        <v>633.967</v>
      </c>
      <c r="G163" s="173">
        <v>0</v>
      </c>
      <c r="H163" s="173">
        <v>0</v>
      </c>
      <c r="I163" s="173">
        <v>0</v>
      </c>
      <c r="J163" s="173">
        <f t="shared" si="9"/>
        <v>633.967</v>
      </c>
    </row>
    <row r="164" spans="1:10" s="110" customFormat="1" ht="49.5" customHeight="1">
      <c r="A164" s="8" t="s">
        <v>28</v>
      </c>
      <c r="B164" s="45" t="s">
        <v>468</v>
      </c>
      <c r="C164" s="45" t="s">
        <v>481</v>
      </c>
      <c r="D164" s="45" t="s">
        <v>99</v>
      </c>
      <c r="E164" s="45" t="s">
        <v>26</v>
      </c>
      <c r="F164" s="173">
        <v>633.967</v>
      </c>
      <c r="G164" s="173">
        <v>0</v>
      </c>
      <c r="H164" s="173">
        <v>0</v>
      </c>
      <c r="I164" s="173">
        <v>0</v>
      </c>
      <c r="J164" s="173">
        <f t="shared" si="9"/>
        <v>633.967</v>
      </c>
    </row>
    <row r="165" spans="1:10" ht="53.25" customHeight="1">
      <c r="A165" s="4" t="s">
        <v>146</v>
      </c>
      <c r="B165" s="75" t="s">
        <v>145</v>
      </c>
      <c r="C165" s="75" t="s">
        <v>245</v>
      </c>
      <c r="D165" s="75"/>
      <c r="E165" s="75" t="s">
        <v>245</v>
      </c>
      <c r="F165" s="61">
        <v>692992.189</v>
      </c>
      <c r="G165" s="61">
        <f>G178+G225+G206+G217+G258+G284+G166+G175+G271+G278+G190</f>
        <v>-20.5</v>
      </c>
      <c r="H165" s="61">
        <f>H178+H225+H206+H217+H258+H284+H166+H175+H271+H278+H190</f>
        <v>0</v>
      </c>
      <c r="I165" s="61">
        <f>I178+I225+I206+I217+I258+I284+I166+I175+I271+I278+I190</f>
        <v>0</v>
      </c>
      <c r="J165" s="61">
        <f>J178+J225+J206+J217+J258+J284+J166+J175+J271+J278+J190</f>
        <v>692971.689</v>
      </c>
    </row>
    <row r="166" spans="1:10" ht="12.75" customHeight="1">
      <c r="A166" s="5" t="s">
        <v>54</v>
      </c>
      <c r="B166" s="44" t="s">
        <v>145</v>
      </c>
      <c r="C166" s="44" t="s">
        <v>195</v>
      </c>
      <c r="D166" s="44"/>
      <c r="E166" s="44"/>
      <c r="F166" s="64">
        <v>792.602</v>
      </c>
      <c r="G166" s="64">
        <f>G171+G173+G167+G169</f>
        <v>0</v>
      </c>
      <c r="H166" s="64">
        <f>H171+H173+H167+H169</f>
        <v>0</v>
      </c>
      <c r="I166" s="64">
        <f>I171+I173+I167+I169</f>
        <v>0</v>
      </c>
      <c r="J166" s="64">
        <f>J171+J173+J167+J169</f>
        <v>792.602</v>
      </c>
    </row>
    <row r="167" spans="1:10" ht="32.25" customHeight="1">
      <c r="A167" s="8" t="s">
        <v>934</v>
      </c>
      <c r="B167" s="45" t="s">
        <v>145</v>
      </c>
      <c r="C167" s="45" t="s">
        <v>195</v>
      </c>
      <c r="D167" s="45" t="s">
        <v>272</v>
      </c>
      <c r="E167" s="45" t="s">
        <v>283</v>
      </c>
      <c r="F167" s="57">
        <v>690</v>
      </c>
      <c r="G167" s="57">
        <f>G168</f>
        <v>0</v>
      </c>
      <c r="H167" s="57">
        <f>H168</f>
        <v>0</v>
      </c>
      <c r="I167" s="57">
        <f>I168</f>
        <v>0</v>
      </c>
      <c r="J167" s="57">
        <f>J168</f>
        <v>690</v>
      </c>
    </row>
    <row r="168" spans="1:10" ht="26.25" customHeight="1">
      <c r="A168" s="8" t="s">
        <v>27</v>
      </c>
      <c r="B168" s="45" t="s">
        <v>145</v>
      </c>
      <c r="C168" s="45" t="s">
        <v>195</v>
      </c>
      <c r="D168" s="45" t="s">
        <v>272</v>
      </c>
      <c r="E168" s="45" t="s">
        <v>30</v>
      </c>
      <c r="F168" s="57">
        <v>690</v>
      </c>
      <c r="G168" s="57">
        <v>0</v>
      </c>
      <c r="H168" s="57">
        <v>0</v>
      </c>
      <c r="I168" s="57">
        <v>0</v>
      </c>
      <c r="J168" s="57">
        <f>F168+G168+H168+I168</f>
        <v>690</v>
      </c>
    </row>
    <row r="169" spans="1:10" ht="26.25" customHeight="1">
      <c r="A169" s="8" t="s">
        <v>1063</v>
      </c>
      <c r="B169" s="45" t="s">
        <v>145</v>
      </c>
      <c r="C169" s="45" t="s">
        <v>195</v>
      </c>
      <c r="D169" s="45" t="s">
        <v>1064</v>
      </c>
      <c r="E169" s="45" t="s">
        <v>283</v>
      </c>
      <c r="F169" s="57">
        <v>102.602</v>
      </c>
      <c r="G169" s="57">
        <f>G170</f>
        <v>0</v>
      </c>
      <c r="H169" s="57">
        <f>H170</f>
        <v>0</v>
      </c>
      <c r="I169" s="57">
        <f>I170</f>
        <v>0</v>
      </c>
      <c r="J169" s="57">
        <f>J170</f>
        <v>102.602</v>
      </c>
    </row>
    <row r="170" spans="1:10" ht="26.25" customHeight="1">
      <c r="A170" s="8" t="s">
        <v>28</v>
      </c>
      <c r="B170" s="45" t="s">
        <v>145</v>
      </c>
      <c r="C170" s="45" t="s">
        <v>195</v>
      </c>
      <c r="D170" s="45" t="s">
        <v>1064</v>
      </c>
      <c r="E170" s="45" t="s">
        <v>26</v>
      </c>
      <c r="F170" s="57">
        <v>102.602</v>
      </c>
      <c r="G170" s="57">
        <v>0</v>
      </c>
      <c r="H170" s="57">
        <v>0</v>
      </c>
      <c r="I170" s="57">
        <v>0</v>
      </c>
      <c r="J170" s="57">
        <f>F170+G170+H170+I170</f>
        <v>102.602</v>
      </c>
    </row>
    <row r="171" spans="1:10" s="17" customFormat="1" ht="128.25" customHeight="1">
      <c r="A171" s="7" t="s">
        <v>700</v>
      </c>
      <c r="B171" s="46" t="s">
        <v>145</v>
      </c>
      <c r="C171" s="46" t="s">
        <v>195</v>
      </c>
      <c r="D171" s="46" t="s">
        <v>701</v>
      </c>
      <c r="E171" s="46" t="s">
        <v>283</v>
      </c>
      <c r="F171" s="63">
        <v>0</v>
      </c>
      <c r="G171" s="63">
        <f>G172</f>
        <v>0</v>
      </c>
      <c r="H171" s="63">
        <f>H172</f>
        <v>0</v>
      </c>
      <c r="I171" s="63">
        <f>I172</f>
        <v>0</v>
      </c>
      <c r="J171" s="63">
        <f>J172</f>
        <v>0</v>
      </c>
    </row>
    <row r="172" spans="1:10" s="24" customFormat="1" ht="26.25" customHeight="1">
      <c r="A172" s="8" t="s">
        <v>27</v>
      </c>
      <c r="B172" s="45" t="s">
        <v>145</v>
      </c>
      <c r="C172" s="45" t="s">
        <v>195</v>
      </c>
      <c r="D172" s="45" t="s">
        <v>701</v>
      </c>
      <c r="E172" s="45" t="s">
        <v>30</v>
      </c>
      <c r="F172" s="173">
        <v>0</v>
      </c>
      <c r="G172" s="173">
        <v>0</v>
      </c>
      <c r="H172" s="173">
        <v>0</v>
      </c>
      <c r="I172" s="173">
        <v>0</v>
      </c>
      <c r="J172" s="173">
        <f>F172+G172+H172+I172</f>
        <v>0</v>
      </c>
    </row>
    <row r="173" spans="1:10" s="24" customFormat="1" ht="138.75" customHeight="1">
      <c r="A173" s="7" t="s">
        <v>702</v>
      </c>
      <c r="B173" s="46" t="s">
        <v>145</v>
      </c>
      <c r="C173" s="46" t="s">
        <v>195</v>
      </c>
      <c r="D173" s="46" t="s">
        <v>756</v>
      </c>
      <c r="E173" s="46" t="s">
        <v>283</v>
      </c>
      <c r="F173" s="63">
        <v>0</v>
      </c>
      <c r="G173" s="63">
        <f>G174</f>
        <v>0</v>
      </c>
      <c r="H173" s="63">
        <f>H174</f>
        <v>0</v>
      </c>
      <c r="I173" s="63">
        <f>I174</f>
        <v>0</v>
      </c>
      <c r="J173" s="63">
        <f>J174</f>
        <v>0</v>
      </c>
    </row>
    <row r="174" spans="1:10" s="24" customFormat="1" ht="27.75" customHeight="1">
      <c r="A174" s="8" t="s">
        <v>27</v>
      </c>
      <c r="B174" s="45" t="s">
        <v>145</v>
      </c>
      <c r="C174" s="45" t="s">
        <v>195</v>
      </c>
      <c r="D174" s="45" t="s">
        <v>756</v>
      </c>
      <c r="E174" s="45" t="s">
        <v>30</v>
      </c>
      <c r="F174" s="173">
        <v>0</v>
      </c>
      <c r="G174" s="173">
        <v>0</v>
      </c>
      <c r="H174" s="173">
        <v>0</v>
      </c>
      <c r="I174" s="173">
        <v>0</v>
      </c>
      <c r="J174" s="173">
        <f>F174+G174+H174+I174</f>
        <v>0</v>
      </c>
    </row>
    <row r="175" spans="1:10" s="24" customFormat="1" ht="27.75" customHeight="1">
      <c r="A175" s="116" t="s">
        <v>33</v>
      </c>
      <c r="B175" s="2" t="s">
        <v>145</v>
      </c>
      <c r="C175" s="2" t="s">
        <v>73</v>
      </c>
      <c r="D175" s="2"/>
      <c r="E175" s="2"/>
      <c r="F175" s="64">
        <v>605.7</v>
      </c>
      <c r="G175" s="64">
        <f aca="true" t="shared" si="10" ref="G175:J176">G176</f>
        <v>0</v>
      </c>
      <c r="H175" s="64">
        <f t="shared" si="10"/>
        <v>0</v>
      </c>
      <c r="I175" s="64">
        <f t="shared" si="10"/>
        <v>0</v>
      </c>
      <c r="J175" s="64">
        <f t="shared" si="10"/>
        <v>605.7</v>
      </c>
    </row>
    <row r="176" spans="1:10" s="24" customFormat="1" ht="52.5" customHeight="1">
      <c r="A176" s="8" t="s">
        <v>709</v>
      </c>
      <c r="B176" s="45" t="s">
        <v>145</v>
      </c>
      <c r="C176" s="45" t="s">
        <v>73</v>
      </c>
      <c r="D176" s="45" t="s">
        <v>853</v>
      </c>
      <c r="E176" s="45" t="s">
        <v>283</v>
      </c>
      <c r="F176" s="57">
        <v>605.7</v>
      </c>
      <c r="G176" s="57">
        <f t="shared" si="10"/>
        <v>0</v>
      </c>
      <c r="H176" s="57">
        <f t="shared" si="10"/>
        <v>0</v>
      </c>
      <c r="I176" s="57">
        <f t="shared" si="10"/>
        <v>0</v>
      </c>
      <c r="J176" s="57">
        <f t="shared" si="10"/>
        <v>605.7</v>
      </c>
    </row>
    <row r="177" spans="1:10" s="24" customFormat="1" ht="27.75" customHeight="1">
      <c r="A177" s="8" t="s">
        <v>27</v>
      </c>
      <c r="B177" s="45" t="s">
        <v>145</v>
      </c>
      <c r="C177" s="45" t="s">
        <v>73</v>
      </c>
      <c r="D177" s="45" t="s">
        <v>853</v>
      </c>
      <c r="E177" s="45" t="s">
        <v>30</v>
      </c>
      <c r="F177" s="173">
        <v>605.7</v>
      </c>
      <c r="G177" s="173">
        <v>0</v>
      </c>
      <c r="H177" s="173">
        <v>0</v>
      </c>
      <c r="I177" s="173">
        <v>0</v>
      </c>
      <c r="J177" s="173">
        <f>F177+G177+H177+I177</f>
        <v>605.7</v>
      </c>
    </row>
    <row r="178" spans="1:10" s="20" customFormat="1" ht="12.75">
      <c r="A178" s="5" t="s">
        <v>143</v>
      </c>
      <c r="B178" s="44" t="s">
        <v>145</v>
      </c>
      <c r="C178" s="44" t="s">
        <v>141</v>
      </c>
      <c r="D178" s="44"/>
      <c r="E178" s="44"/>
      <c r="F178" s="172">
        <v>102934.92900000002</v>
      </c>
      <c r="G178" s="172">
        <f>G179+G182</f>
        <v>0</v>
      </c>
      <c r="H178" s="172">
        <f>H179+H182</f>
        <v>0</v>
      </c>
      <c r="I178" s="172">
        <v>0</v>
      </c>
      <c r="J178" s="172">
        <f>F178+G178+H178+I178</f>
        <v>102934.92900000002</v>
      </c>
    </row>
    <row r="179" spans="1:10" s="21" customFormat="1" ht="36.75" customHeight="1">
      <c r="A179" s="7" t="s">
        <v>552</v>
      </c>
      <c r="B179" s="46" t="s">
        <v>145</v>
      </c>
      <c r="C179" s="46" t="s">
        <v>141</v>
      </c>
      <c r="D179" s="46" t="s">
        <v>554</v>
      </c>
      <c r="E179" s="46" t="s">
        <v>283</v>
      </c>
      <c r="F179" s="173">
        <v>52467.3</v>
      </c>
      <c r="G179" s="173">
        <v>0</v>
      </c>
      <c r="H179" s="173">
        <v>0</v>
      </c>
      <c r="I179" s="173">
        <v>0</v>
      </c>
      <c r="J179" s="173">
        <f>F179+G179+H179+I179</f>
        <v>52467.3</v>
      </c>
    </row>
    <row r="180" spans="1:10" s="21" customFormat="1" ht="35.25" customHeight="1">
      <c r="A180" s="7" t="s">
        <v>475</v>
      </c>
      <c r="B180" s="46" t="s">
        <v>145</v>
      </c>
      <c r="C180" s="46" t="s">
        <v>141</v>
      </c>
      <c r="D180" s="46" t="s">
        <v>553</v>
      </c>
      <c r="E180" s="46" t="s">
        <v>283</v>
      </c>
      <c r="F180" s="173">
        <v>52467.3</v>
      </c>
      <c r="G180" s="173">
        <v>0</v>
      </c>
      <c r="H180" s="173">
        <v>0</v>
      </c>
      <c r="I180" s="173">
        <v>0</v>
      </c>
      <c r="J180" s="173">
        <f>F180+G180+H180+I180</f>
        <v>52467.3</v>
      </c>
    </row>
    <row r="181" spans="1:10" s="20" customFormat="1" ht="24.75" customHeight="1">
      <c r="A181" s="8" t="s">
        <v>27</v>
      </c>
      <c r="B181" s="45" t="s">
        <v>145</v>
      </c>
      <c r="C181" s="45" t="s">
        <v>141</v>
      </c>
      <c r="D181" s="45" t="s">
        <v>553</v>
      </c>
      <c r="E181" s="45" t="s">
        <v>30</v>
      </c>
      <c r="F181" s="173">
        <v>52467.3</v>
      </c>
      <c r="G181" s="173">
        <v>0</v>
      </c>
      <c r="H181" s="173">
        <v>0</v>
      </c>
      <c r="I181" s="173">
        <v>0</v>
      </c>
      <c r="J181" s="173">
        <f>F181+G181+H181+I181</f>
        <v>52467.3</v>
      </c>
    </row>
    <row r="182" spans="1:10" s="21" customFormat="1" ht="12.75">
      <c r="A182" s="7" t="s">
        <v>120</v>
      </c>
      <c r="B182" s="46" t="s">
        <v>145</v>
      </c>
      <c r="C182" s="46" t="s">
        <v>141</v>
      </c>
      <c r="D182" s="46" t="s">
        <v>247</v>
      </c>
      <c r="E182" s="46" t="s">
        <v>283</v>
      </c>
      <c r="F182" s="173">
        <v>50467.629</v>
      </c>
      <c r="G182" s="173">
        <f aca="true" t="shared" si="11" ref="G182:J183">G183</f>
        <v>0</v>
      </c>
      <c r="H182" s="173">
        <f t="shared" si="11"/>
        <v>0</v>
      </c>
      <c r="I182" s="173">
        <f t="shared" si="11"/>
        <v>0</v>
      </c>
      <c r="J182" s="173">
        <f t="shared" si="11"/>
        <v>50467.629</v>
      </c>
    </row>
    <row r="183" spans="1:10" s="20" customFormat="1" ht="22.5">
      <c r="A183" s="7" t="s">
        <v>151</v>
      </c>
      <c r="B183" s="46" t="s">
        <v>145</v>
      </c>
      <c r="C183" s="46" t="s">
        <v>141</v>
      </c>
      <c r="D183" s="46" t="s">
        <v>248</v>
      </c>
      <c r="E183" s="46" t="s">
        <v>283</v>
      </c>
      <c r="F183" s="173">
        <v>50467.629</v>
      </c>
      <c r="G183" s="173">
        <f t="shared" si="11"/>
        <v>0</v>
      </c>
      <c r="H183" s="173">
        <f t="shared" si="11"/>
        <v>0</v>
      </c>
      <c r="I183" s="173">
        <f t="shared" si="11"/>
        <v>0</v>
      </c>
      <c r="J183" s="173">
        <f t="shared" si="11"/>
        <v>50467.629</v>
      </c>
    </row>
    <row r="184" spans="1:10" s="21" customFormat="1" ht="23.25" customHeight="1">
      <c r="A184" s="7" t="s">
        <v>504</v>
      </c>
      <c r="B184" s="46" t="s">
        <v>145</v>
      </c>
      <c r="C184" s="46" t="s">
        <v>141</v>
      </c>
      <c r="D184" s="46" t="s">
        <v>249</v>
      </c>
      <c r="E184" s="46" t="s">
        <v>283</v>
      </c>
      <c r="F184" s="173">
        <v>50467.629</v>
      </c>
      <c r="G184" s="173">
        <f>G185+G187</f>
        <v>0</v>
      </c>
      <c r="H184" s="173">
        <f>H185+H187</f>
        <v>0</v>
      </c>
      <c r="I184" s="173">
        <f>I185+I187</f>
        <v>0</v>
      </c>
      <c r="J184" s="173">
        <f>J185+J187</f>
        <v>50467.629</v>
      </c>
    </row>
    <row r="185" spans="1:10" s="19" customFormat="1" ht="38.25" customHeight="1">
      <c r="A185" s="7" t="s">
        <v>579</v>
      </c>
      <c r="B185" s="46" t="s">
        <v>145</v>
      </c>
      <c r="C185" s="46" t="s">
        <v>141</v>
      </c>
      <c r="D185" s="46" t="s">
        <v>577</v>
      </c>
      <c r="E185" s="46" t="s">
        <v>283</v>
      </c>
      <c r="F185" s="173">
        <v>821.0529999999999</v>
      </c>
      <c r="G185" s="173">
        <f>G186</f>
        <v>0</v>
      </c>
      <c r="H185" s="173">
        <f>H186</f>
        <v>0</v>
      </c>
      <c r="I185" s="173">
        <f>I186</f>
        <v>0</v>
      </c>
      <c r="J185" s="173">
        <f>J186</f>
        <v>821.0529999999999</v>
      </c>
    </row>
    <row r="186" spans="1:10" s="19" customFormat="1" ht="24" customHeight="1">
      <c r="A186" s="8" t="s">
        <v>27</v>
      </c>
      <c r="B186" s="45" t="s">
        <v>145</v>
      </c>
      <c r="C186" s="45" t="s">
        <v>141</v>
      </c>
      <c r="D186" s="45" t="s">
        <v>577</v>
      </c>
      <c r="E186" s="45" t="s">
        <v>30</v>
      </c>
      <c r="F186" s="173">
        <v>821.0529999999999</v>
      </c>
      <c r="G186" s="173">
        <v>0</v>
      </c>
      <c r="H186" s="173">
        <v>0</v>
      </c>
      <c r="I186" s="173">
        <v>0</v>
      </c>
      <c r="J186" s="173">
        <f>F186+G186+H186+I186</f>
        <v>821.0529999999999</v>
      </c>
    </row>
    <row r="187" spans="1:10" s="19" customFormat="1" ht="46.5" customHeight="1">
      <c r="A187" s="7" t="s">
        <v>580</v>
      </c>
      <c r="B187" s="46" t="s">
        <v>145</v>
      </c>
      <c r="C187" s="46" t="s">
        <v>141</v>
      </c>
      <c r="D187" s="46" t="s">
        <v>578</v>
      </c>
      <c r="E187" s="46" t="s">
        <v>283</v>
      </c>
      <c r="F187" s="173">
        <v>49646.576</v>
      </c>
      <c r="G187" s="173">
        <f>G188+G189</f>
        <v>0</v>
      </c>
      <c r="H187" s="173">
        <f>H188+H189</f>
        <v>0</v>
      </c>
      <c r="I187" s="173">
        <f>I188+I189</f>
        <v>0</v>
      </c>
      <c r="J187" s="173">
        <f>J188+J189</f>
        <v>49646.576</v>
      </c>
    </row>
    <row r="188" spans="1:10" s="19" customFormat="1" ht="24" customHeight="1">
      <c r="A188" s="8" t="s">
        <v>27</v>
      </c>
      <c r="B188" s="45" t="s">
        <v>145</v>
      </c>
      <c r="C188" s="45" t="s">
        <v>141</v>
      </c>
      <c r="D188" s="45" t="s">
        <v>578</v>
      </c>
      <c r="E188" s="45" t="s">
        <v>30</v>
      </c>
      <c r="F188" s="173">
        <v>17817.125</v>
      </c>
      <c r="G188" s="173">
        <v>-494.109</v>
      </c>
      <c r="H188" s="173">
        <v>0</v>
      </c>
      <c r="I188" s="173">
        <v>0</v>
      </c>
      <c r="J188" s="173">
        <f>F188+G188+H188+I188</f>
        <v>17323.016</v>
      </c>
    </row>
    <row r="189" spans="1:10" s="19" customFormat="1" ht="24" customHeight="1">
      <c r="A189" s="8" t="s">
        <v>121</v>
      </c>
      <c r="B189" s="45" t="s">
        <v>145</v>
      </c>
      <c r="C189" s="45" t="s">
        <v>141</v>
      </c>
      <c r="D189" s="45" t="s">
        <v>578</v>
      </c>
      <c r="E189" s="45" t="s">
        <v>29</v>
      </c>
      <c r="F189" s="173">
        <v>31829.450999999997</v>
      </c>
      <c r="G189" s="173">
        <v>494.109</v>
      </c>
      <c r="H189" s="173">
        <v>0</v>
      </c>
      <c r="I189" s="173">
        <v>0</v>
      </c>
      <c r="J189" s="173">
        <f>F189+G189+H189+I189</f>
        <v>32323.559999999998</v>
      </c>
    </row>
    <row r="190" spans="1:10" s="19" customFormat="1" ht="15.75" customHeight="1">
      <c r="A190" s="116" t="s">
        <v>774</v>
      </c>
      <c r="B190" s="2" t="s">
        <v>145</v>
      </c>
      <c r="C190" s="2" t="s">
        <v>773</v>
      </c>
      <c r="D190" s="45"/>
      <c r="E190" s="45"/>
      <c r="F190" s="172">
        <v>162295.902</v>
      </c>
      <c r="G190" s="172">
        <f>G191+G199</f>
        <v>0</v>
      </c>
      <c r="H190" s="172">
        <f>H191+H199</f>
        <v>0</v>
      </c>
      <c r="I190" s="172">
        <f>I191+I199</f>
        <v>0</v>
      </c>
      <c r="J190" s="172">
        <f>J191+J199</f>
        <v>162295.902</v>
      </c>
    </row>
    <row r="191" spans="1:10" s="19" customFormat="1" ht="48" customHeight="1">
      <c r="A191" s="143" t="s">
        <v>779</v>
      </c>
      <c r="B191" s="45" t="s">
        <v>145</v>
      </c>
      <c r="C191" s="45" t="s">
        <v>773</v>
      </c>
      <c r="D191" s="45" t="s">
        <v>775</v>
      </c>
      <c r="E191" s="45" t="s">
        <v>283</v>
      </c>
      <c r="F191" s="69">
        <v>162115.7</v>
      </c>
      <c r="G191" s="69">
        <f>G192</f>
        <v>0</v>
      </c>
      <c r="H191" s="69">
        <f>H192</f>
        <v>0</v>
      </c>
      <c r="I191" s="69">
        <f>I192</f>
        <v>0</v>
      </c>
      <c r="J191" s="69">
        <f>J192</f>
        <v>162115.7</v>
      </c>
    </row>
    <row r="192" spans="1:10" s="19" customFormat="1" ht="24" customHeight="1">
      <c r="A192" s="136" t="s">
        <v>780</v>
      </c>
      <c r="B192" s="45" t="s">
        <v>145</v>
      </c>
      <c r="C192" s="45" t="s">
        <v>773</v>
      </c>
      <c r="D192" s="45" t="s">
        <v>776</v>
      </c>
      <c r="E192" s="45" t="s">
        <v>283</v>
      </c>
      <c r="F192" s="69">
        <v>162115.7</v>
      </c>
      <c r="G192" s="69">
        <f>G193+G196</f>
        <v>0</v>
      </c>
      <c r="H192" s="69">
        <f>H193+H196</f>
        <v>0</v>
      </c>
      <c r="I192" s="69">
        <f>I193+I196</f>
        <v>0</v>
      </c>
      <c r="J192" s="69">
        <f>J193+J196</f>
        <v>162115.7</v>
      </c>
    </row>
    <row r="193" spans="1:10" s="19" customFormat="1" ht="24" customHeight="1">
      <c r="A193" s="136" t="s">
        <v>778</v>
      </c>
      <c r="B193" s="45" t="s">
        <v>145</v>
      </c>
      <c r="C193" s="45" t="s">
        <v>773</v>
      </c>
      <c r="D193" s="45" t="s">
        <v>777</v>
      </c>
      <c r="E193" s="45" t="s">
        <v>283</v>
      </c>
      <c r="F193" s="69">
        <v>12115.7</v>
      </c>
      <c r="G193" s="69">
        <f>G194+G195</f>
        <v>0</v>
      </c>
      <c r="H193" s="69">
        <f>H194+H195</f>
        <v>0</v>
      </c>
      <c r="I193" s="69">
        <f>I194+I195</f>
        <v>0</v>
      </c>
      <c r="J193" s="69">
        <f>J194+J195</f>
        <v>12115.7</v>
      </c>
    </row>
    <row r="194" spans="1:10" s="19" customFormat="1" ht="24" customHeight="1">
      <c r="A194" s="8" t="s">
        <v>27</v>
      </c>
      <c r="B194" s="45" t="s">
        <v>145</v>
      </c>
      <c r="C194" s="45" t="s">
        <v>773</v>
      </c>
      <c r="D194" s="45" t="s">
        <v>777</v>
      </c>
      <c r="E194" s="45" t="s">
        <v>30</v>
      </c>
      <c r="F194" s="173">
        <v>0</v>
      </c>
      <c r="G194" s="173">
        <v>0</v>
      </c>
      <c r="H194" s="173">
        <v>0</v>
      </c>
      <c r="I194" s="173">
        <v>0</v>
      </c>
      <c r="J194" s="173">
        <f>F194+G194+H194+I194</f>
        <v>0</v>
      </c>
    </row>
    <row r="195" spans="1:10" s="19" customFormat="1" ht="24" customHeight="1">
      <c r="A195" s="8" t="s">
        <v>327</v>
      </c>
      <c r="B195" s="45" t="s">
        <v>145</v>
      </c>
      <c r="C195" s="45" t="s">
        <v>773</v>
      </c>
      <c r="D195" s="45" t="s">
        <v>777</v>
      </c>
      <c r="E195" s="45" t="s">
        <v>56</v>
      </c>
      <c r="F195" s="173">
        <v>12115.7</v>
      </c>
      <c r="G195" s="173">
        <v>0</v>
      </c>
      <c r="H195" s="173">
        <v>0</v>
      </c>
      <c r="I195" s="173">
        <v>0</v>
      </c>
      <c r="J195" s="173">
        <f>F195+G195+H195+I195</f>
        <v>12115.7</v>
      </c>
    </row>
    <row r="196" spans="1:10" s="19" customFormat="1" ht="24" customHeight="1">
      <c r="A196" s="8" t="s">
        <v>859</v>
      </c>
      <c r="B196" s="45" t="s">
        <v>145</v>
      </c>
      <c r="C196" s="45" t="s">
        <v>773</v>
      </c>
      <c r="D196" s="45" t="s">
        <v>858</v>
      </c>
      <c r="E196" s="45" t="s">
        <v>283</v>
      </c>
      <c r="F196" s="69">
        <v>150000</v>
      </c>
      <c r="G196" s="69">
        <f>G197+G198</f>
        <v>0</v>
      </c>
      <c r="H196" s="69">
        <f>H197+H198</f>
        <v>0</v>
      </c>
      <c r="I196" s="69">
        <f>I197+I198</f>
        <v>0</v>
      </c>
      <c r="J196" s="69">
        <f>J197+J198</f>
        <v>150000</v>
      </c>
    </row>
    <row r="197" spans="1:10" s="19" customFormat="1" ht="24" customHeight="1">
      <c r="A197" s="8" t="s">
        <v>27</v>
      </c>
      <c r="B197" s="45" t="s">
        <v>145</v>
      </c>
      <c r="C197" s="45" t="s">
        <v>773</v>
      </c>
      <c r="D197" s="45" t="s">
        <v>858</v>
      </c>
      <c r="E197" s="45" t="s">
        <v>30</v>
      </c>
      <c r="F197" s="173">
        <v>0</v>
      </c>
      <c r="G197" s="173">
        <v>0</v>
      </c>
      <c r="H197" s="173">
        <v>0</v>
      </c>
      <c r="I197" s="173">
        <v>0</v>
      </c>
      <c r="J197" s="173">
        <f>F197+G197+H197+I197</f>
        <v>0</v>
      </c>
    </row>
    <row r="198" spans="1:10" s="19" customFormat="1" ht="24" customHeight="1">
      <c r="A198" s="8" t="s">
        <v>327</v>
      </c>
      <c r="B198" s="45" t="s">
        <v>145</v>
      </c>
      <c r="C198" s="45" t="s">
        <v>773</v>
      </c>
      <c r="D198" s="45" t="s">
        <v>858</v>
      </c>
      <c r="E198" s="45" t="s">
        <v>56</v>
      </c>
      <c r="F198" s="173">
        <v>150000</v>
      </c>
      <c r="G198" s="173">
        <v>0</v>
      </c>
      <c r="H198" s="173">
        <v>0</v>
      </c>
      <c r="I198" s="173">
        <v>0</v>
      </c>
      <c r="J198" s="173">
        <f>F198+G198+H198+I198</f>
        <v>150000</v>
      </c>
    </row>
    <row r="199" spans="1:10" s="19" customFormat="1" ht="24" customHeight="1">
      <c r="A199" s="7" t="s">
        <v>821</v>
      </c>
      <c r="B199" s="45" t="s">
        <v>145</v>
      </c>
      <c r="C199" s="45" t="s">
        <v>773</v>
      </c>
      <c r="D199" s="45" t="s">
        <v>820</v>
      </c>
      <c r="E199" s="45" t="s">
        <v>283</v>
      </c>
      <c r="F199" s="69">
        <v>180.202</v>
      </c>
      <c r="G199" s="69">
        <f>G200+G201+G202+G204</f>
        <v>0</v>
      </c>
      <c r="H199" s="69">
        <f>H200+H201+H202+H204</f>
        <v>0</v>
      </c>
      <c r="I199" s="69">
        <f>I200+I201+I202+I204</f>
        <v>0</v>
      </c>
      <c r="J199" s="69">
        <f>J200+J201+J202+J204</f>
        <v>180.202</v>
      </c>
    </row>
    <row r="200" spans="1:10" s="19" customFormat="1" ht="24" customHeight="1">
      <c r="A200" s="8" t="s">
        <v>27</v>
      </c>
      <c r="B200" s="45" t="s">
        <v>145</v>
      </c>
      <c r="C200" s="45" t="s">
        <v>773</v>
      </c>
      <c r="D200" s="45" t="s">
        <v>820</v>
      </c>
      <c r="E200" s="45" t="s">
        <v>30</v>
      </c>
      <c r="F200" s="173">
        <v>0</v>
      </c>
      <c r="G200" s="173">
        <v>0</v>
      </c>
      <c r="H200" s="173">
        <v>0</v>
      </c>
      <c r="I200" s="173">
        <v>0</v>
      </c>
      <c r="J200" s="173">
        <f>F200+G200+H200+I200</f>
        <v>0</v>
      </c>
    </row>
    <row r="201" spans="1:10" s="19" customFormat="1" ht="24" customHeight="1">
      <c r="A201" s="8" t="s">
        <v>327</v>
      </c>
      <c r="B201" s="45" t="s">
        <v>145</v>
      </c>
      <c r="C201" s="45" t="s">
        <v>773</v>
      </c>
      <c r="D201" s="45" t="s">
        <v>820</v>
      </c>
      <c r="E201" s="45" t="s">
        <v>56</v>
      </c>
      <c r="F201" s="173">
        <v>0</v>
      </c>
      <c r="G201" s="173">
        <v>0</v>
      </c>
      <c r="H201" s="173">
        <v>0</v>
      </c>
      <c r="I201" s="173">
        <v>0</v>
      </c>
      <c r="J201" s="173">
        <f>F201+G201+H201+I201</f>
        <v>0</v>
      </c>
    </row>
    <row r="202" spans="1:10" s="19" customFormat="1" ht="33.75" customHeight="1">
      <c r="A202" s="8" t="s">
        <v>1024</v>
      </c>
      <c r="B202" s="45" t="s">
        <v>145</v>
      </c>
      <c r="C202" s="45" t="s">
        <v>773</v>
      </c>
      <c r="D202" s="45" t="s">
        <v>1022</v>
      </c>
      <c r="E202" s="45" t="s">
        <v>283</v>
      </c>
      <c r="F202" s="69">
        <v>165</v>
      </c>
      <c r="G202" s="69">
        <f>G203</f>
        <v>0</v>
      </c>
      <c r="H202" s="69">
        <f>H203</f>
        <v>0</v>
      </c>
      <c r="I202" s="69">
        <f>I203</f>
        <v>0</v>
      </c>
      <c r="J202" s="69">
        <f>J203</f>
        <v>165</v>
      </c>
    </row>
    <row r="203" spans="1:10" s="19" customFormat="1" ht="24" customHeight="1">
      <c r="A203" s="8" t="s">
        <v>327</v>
      </c>
      <c r="B203" s="45" t="s">
        <v>145</v>
      </c>
      <c r="C203" s="45" t="s">
        <v>773</v>
      </c>
      <c r="D203" s="45" t="s">
        <v>1022</v>
      </c>
      <c r="E203" s="45" t="s">
        <v>56</v>
      </c>
      <c r="F203" s="173">
        <v>165</v>
      </c>
      <c r="G203" s="173">
        <v>0</v>
      </c>
      <c r="H203" s="173">
        <v>0</v>
      </c>
      <c r="I203" s="173">
        <v>0</v>
      </c>
      <c r="J203" s="173">
        <f>F203+G203+H203+I203</f>
        <v>165</v>
      </c>
    </row>
    <row r="204" spans="1:10" s="19" customFormat="1" ht="34.5" customHeight="1">
      <c r="A204" s="8" t="s">
        <v>1024</v>
      </c>
      <c r="B204" s="45" t="s">
        <v>145</v>
      </c>
      <c r="C204" s="45" t="s">
        <v>773</v>
      </c>
      <c r="D204" s="45" t="s">
        <v>1023</v>
      </c>
      <c r="E204" s="45" t="s">
        <v>283</v>
      </c>
      <c r="F204" s="69">
        <v>15.202</v>
      </c>
      <c r="G204" s="69">
        <f>G205</f>
        <v>0</v>
      </c>
      <c r="H204" s="69">
        <f>H205</f>
        <v>0</v>
      </c>
      <c r="I204" s="69">
        <f>I205</f>
        <v>0</v>
      </c>
      <c r="J204" s="69">
        <f>J205</f>
        <v>15.202</v>
      </c>
    </row>
    <row r="205" spans="1:10" s="19" customFormat="1" ht="24" customHeight="1">
      <c r="A205" s="8" t="s">
        <v>327</v>
      </c>
      <c r="B205" s="45" t="s">
        <v>145</v>
      </c>
      <c r="C205" s="45" t="s">
        <v>773</v>
      </c>
      <c r="D205" s="45" t="s">
        <v>1023</v>
      </c>
      <c r="E205" s="45" t="s">
        <v>56</v>
      </c>
      <c r="F205" s="173">
        <v>15.202</v>
      </c>
      <c r="G205" s="173">
        <v>0</v>
      </c>
      <c r="H205" s="173">
        <v>0</v>
      </c>
      <c r="I205" s="173">
        <v>0</v>
      </c>
      <c r="J205" s="173">
        <f>F205+G205+H205+I205</f>
        <v>15.202</v>
      </c>
    </row>
    <row r="206" spans="1:10" s="19" customFormat="1" ht="10.5" customHeight="1">
      <c r="A206" s="5" t="s">
        <v>371</v>
      </c>
      <c r="B206" s="44" t="s">
        <v>145</v>
      </c>
      <c r="C206" s="44" t="s">
        <v>370</v>
      </c>
      <c r="D206" s="45"/>
      <c r="E206" s="45"/>
      <c r="F206" s="62">
        <v>10256.034</v>
      </c>
      <c r="G206" s="62">
        <f>G207+G213+G210+G215</f>
        <v>0</v>
      </c>
      <c r="H206" s="62">
        <f>H207+H213+H210+H215</f>
        <v>0</v>
      </c>
      <c r="I206" s="62">
        <f>I207+I213+I210+I215</f>
        <v>0</v>
      </c>
      <c r="J206" s="62">
        <f>J207+J213+J210+J215</f>
        <v>10256.034</v>
      </c>
    </row>
    <row r="207" spans="1:10" s="19" customFormat="1" ht="36.75" customHeight="1">
      <c r="A207" s="7" t="s">
        <v>503</v>
      </c>
      <c r="B207" s="46" t="s">
        <v>145</v>
      </c>
      <c r="C207" s="46" t="s">
        <v>370</v>
      </c>
      <c r="D207" s="46" t="s">
        <v>369</v>
      </c>
      <c r="E207" s="46" t="s">
        <v>283</v>
      </c>
      <c r="F207" s="173">
        <v>9490</v>
      </c>
      <c r="G207" s="173">
        <v>0</v>
      </c>
      <c r="H207" s="173">
        <v>0</v>
      </c>
      <c r="I207" s="173">
        <v>0</v>
      </c>
      <c r="J207" s="173">
        <f aca="true" t="shared" si="12" ref="J207:J212">F207+G207+H207+I207</f>
        <v>9490</v>
      </c>
    </row>
    <row r="208" spans="1:10" s="19" customFormat="1" ht="72" customHeight="1">
      <c r="A208" s="7" t="s">
        <v>698</v>
      </c>
      <c r="B208" s="46" t="s">
        <v>145</v>
      </c>
      <c r="C208" s="46" t="s">
        <v>370</v>
      </c>
      <c r="D208" s="46" t="s">
        <v>413</v>
      </c>
      <c r="E208" s="46" t="s">
        <v>283</v>
      </c>
      <c r="F208" s="173">
        <v>9490</v>
      </c>
      <c r="G208" s="173">
        <v>0</v>
      </c>
      <c r="H208" s="173">
        <v>0</v>
      </c>
      <c r="I208" s="173">
        <v>0</v>
      </c>
      <c r="J208" s="173">
        <f t="shared" si="12"/>
        <v>9490</v>
      </c>
    </row>
    <row r="209" spans="1:10" s="19" customFormat="1" ht="23.25" customHeight="1">
      <c r="A209" s="8" t="s">
        <v>27</v>
      </c>
      <c r="B209" s="45" t="s">
        <v>145</v>
      </c>
      <c r="C209" s="45" t="s">
        <v>370</v>
      </c>
      <c r="D209" s="45" t="s">
        <v>489</v>
      </c>
      <c r="E209" s="45" t="s">
        <v>30</v>
      </c>
      <c r="F209" s="173">
        <v>9490</v>
      </c>
      <c r="G209" s="173">
        <v>0</v>
      </c>
      <c r="H209" s="173">
        <v>0</v>
      </c>
      <c r="I209" s="173">
        <v>0</v>
      </c>
      <c r="J209" s="173">
        <f t="shared" si="12"/>
        <v>9490</v>
      </c>
    </row>
    <row r="210" spans="1:10" s="21" customFormat="1" ht="23.25" customHeight="1">
      <c r="A210" s="7" t="s">
        <v>728</v>
      </c>
      <c r="B210" s="46" t="s">
        <v>145</v>
      </c>
      <c r="C210" s="46" t="s">
        <v>370</v>
      </c>
      <c r="D210" s="46" t="s">
        <v>726</v>
      </c>
      <c r="E210" s="46" t="s">
        <v>283</v>
      </c>
      <c r="F210" s="173">
        <v>0</v>
      </c>
      <c r="G210" s="173">
        <v>0</v>
      </c>
      <c r="H210" s="173">
        <v>0</v>
      </c>
      <c r="I210" s="173">
        <v>0</v>
      </c>
      <c r="J210" s="173">
        <f t="shared" si="12"/>
        <v>0</v>
      </c>
    </row>
    <row r="211" spans="1:10" s="19" customFormat="1" ht="45.75" customHeight="1">
      <c r="A211" s="8" t="s">
        <v>729</v>
      </c>
      <c r="B211" s="46" t="s">
        <v>145</v>
      </c>
      <c r="C211" s="46" t="s">
        <v>370</v>
      </c>
      <c r="D211" s="46" t="s">
        <v>727</v>
      </c>
      <c r="E211" s="46" t="s">
        <v>283</v>
      </c>
      <c r="F211" s="173">
        <v>0</v>
      </c>
      <c r="G211" s="173">
        <v>0</v>
      </c>
      <c r="H211" s="173">
        <v>0</v>
      </c>
      <c r="I211" s="173">
        <v>0</v>
      </c>
      <c r="J211" s="173">
        <f t="shared" si="12"/>
        <v>0</v>
      </c>
    </row>
    <row r="212" spans="1:10" s="19" customFormat="1" ht="23.25" customHeight="1">
      <c r="A212" s="8" t="s">
        <v>27</v>
      </c>
      <c r="B212" s="45" t="s">
        <v>145</v>
      </c>
      <c r="C212" s="45" t="s">
        <v>370</v>
      </c>
      <c r="D212" s="45" t="s">
        <v>727</v>
      </c>
      <c r="E212" s="45" t="s">
        <v>30</v>
      </c>
      <c r="F212" s="173">
        <v>0</v>
      </c>
      <c r="G212" s="173">
        <v>0</v>
      </c>
      <c r="H212" s="173">
        <v>0</v>
      </c>
      <c r="I212" s="173">
        <v>0</v>
      </c>
      <c r="J212" s="173">
        <f t="shared" si="12"/>
        <v>0</v>
      </c>
    </row>
    <row r="213" spans="1:10" s="19" customFormat="1" ht="23.25" customHeight="1">
      <c r="A213" s="7" t="s">
        <v>693</v>
      </c>
      <c r="B213" s="46" t="s">
        <v>145</v>
      </c>
      <c r="C213" s="46" t="s">
        <v>370</v>
      </c>
      <c r="D213" s="46" t="s">
        <v>692</v>
      </c>
      <c r="E213" s="46" t="s">
        <v>283</v>
      </c>
      <c r="F213" s="63">
        <v>0</v>
      </c>
      <c r="G213" s="63">
        <f>G214</f>
        <v>0</v>
      </c>
      <c r="H213" s="63">
        <f>H214</f>
        <v>0</v>
      </c>
      <c r="I213" s="63">
        <f>I214</f>
        <v>0</v>
      </c>
      <c r="J213" s="63">
        <f>J214</f>
        <v>0</v>
      </c>
    </row>
    <row r="214" spans="1:10" s="19" customFormat="1" ht="23.25" customHeight="1">
      <c r="A214" s="8" t="s">
        <v>27</v>
      </c>
      <c r="B214" s="45" t="s">
        <v>145</v>
      </c>
      <c r="C214" s="45" t="s">
        <v>370</v>
      </c>
      <c r="D214" s="45" t="s">
        <v>692</v>
      </c>
      <c r="E214" s="45" t="s">
        <v>30</v>
      </c>
      <c r="F214" s="173">
        <v>0</v>
      </c>
      <c r="G214" s="173">
        <v>0</v>
      </c>
      <c r="H214" s="173">
        <v>0</v>
      </c>
      <c r="I214" s="173">
        <v>0</v>
      </c>
      <c r="J214" s="173">
        <f>F214+G214+H214+I214</f>
        <v>0</v>
      </c>
    </row>
    <row r="215" spans="1:10" s="19" customFormat="1" ht="23.25" customHeight="1">
      <c r="A215" s="7" t="s">
        <v>693</v>
      </c>
      <c r="B215" s="46" t="s">
        <v>145</v>
      </c>
      <c r="C215" s="46" t="s">
        <v>370</v>
      </c>
      <c r="D215" s="46" t="s">
        <v>692</v>
      </c>
      <c r="E215" s="46" t="s">
        <v>283</v>
      </c>
      <c r="F215" s="57">
        <v>766.034</v>
      </c>
      <c r="G215" s="57">
        <f>G216</f>
        <v>0</v>
      </c>
      <c r="H215" s="57">
        <f>H216</f>
        <v>0</v>
      </c>
      <c r="I215" s="57">
        <f>I216</f>
        <v>0</v>
      </c>
      <c r="J215" s="57">
        <f>J216</f>
        <v>766.034</v>
      </c>
    </row>
    <row r="216" spans="1:10" s="19" customFormat="1" ht="23.25" customHeight="1">
      <c r="A216" s="8" t="s">
        <v>27</v>
      </c>
      <c r="B216" s="45" t="s">
        <v>145</v>
      </c>
      <c r="C216" s="45" t="s">
        <v>370</v>
      </c>
      <c r="D216" s="45" t="s">
        <v>692</v>
      </c>
      <c r="E216" s="45" t="s">
        <v>30</v>
      </c>
      <c r="F216" s="173">
        <v>766.034</v>
      </c>
      <c r="G216" s="173">
        <v>0</v>
      </c>
      <c r="H216" s="173">
        <v>0</v>
      </c>
      <c r="I216" s="173">
        <v>0</v>
      </c>
      <c r="J216" s="173">
        <f>F216+G216+H216+I216</f>
        <v>766.034</v>
      </c>
    </row>
    <row r="217" spans="1:10" s="28" customFormat="1" ht="14.25" customHeight="1">
      <c r="A217" s="5" t="s">
        <v>218</v>
      </c>
      <c r="B217" s="44" t="s">
        <v>145</v>
      </c>
      <c r="C217" s="44" t="s">
        <v>58</v>
      </c>
      <c r="D217" s="44"/>
      <c r="E217" s="44"/>
      <c r="F217" s="172">
        <v>16295.708</v>
      </c>
      <c r="G217" s="172">
        <f>G218+G221+G223</f>
        <v>-20.5</v>
      </c>
      <c r="H217" s="172">
        <f>H218+H221+H223</f>
        <v>0</v>
      </c>
      <c r="I217" s="172">
        <f>I218+I221+I223</f>
        <v>0</v>
      </c>
      <c r="J217" s="172">
        <f>J218+J221+J223</f>
        <v>16275.208</v>
      </c>
    </row>
    <row r="218" spans="1:10" s="21" customFormat="1" ht="35.25" customHeight="1">
      <c r="A218" s="7" t="s">
        <v>392</v>
      </c>
      <c r="B218" s="46" t="s">
        <v>145</v>
      </c>
      <c r="C218" s="46" t="s">
        <v>58</v>
      </c>
      <c r="D218" s="46" t="s">
        <v>393</v>
      </c>
      <c r="E218" s="46" t="s">
        <v>283</v>
      </c>
      <c r="F218" s="173">
        <v>10689.79</v>
      </c>
      <c r="G218" s="173">
        <f aca="true" t="shared" si="13" ref="G218:J219">G219</f>
        <v>0</v>
      </c>
      <c r="H218" s="173">
        <f t="shared" si="13"/>
        <v>0</v>
      </c>
      <c r="I218" s="173">
        <f t="shared" si="13"/>
        <v>0</v>
      </c>
      <c r="J218" s="173">
        <f t="shared" si="13"/>
        <v>10689.79</v>
      </c>
    </row>
    <row r="219" spans="1:10" s="21" customFormat="1" ht="24" customHeight="1">
      <c r="A219" s="7" t="s">
        <v>391</v>
      </c>
      <c r="B219" s="46" t="s">
        <v>145</v>
      </c>
      <c r="C219" s="46" t="s">
        <v>58</v>
      </c>
      <c r="D219" s="46" t="s">
        <v>414</v>
      </c>
      <c r="E219" s="46" t="s">
        <v>283</v>
      </c>
      <c r="F219" s="173">
        <v>10689.79</v>
      </c>
      <c r="G219" s="173">
        <f t="shared" si="13"/>
        <v>0</v>
      </c>
      <c r="H219" s="173">
        <f t="shared" si="13"/>
        <v>0</v>
      </c>
      <c r="I219" s="173">
        <f t="shared" si="13"/>
        <v>0</v>
      </c>
      <c r="J219" s="173">
        <f t="shared" si="13"/>
        <v>10689.79</v>
      </c>
    </row>
    <row r="220" spans="1:10" s="21" customFormat="1" ht="24" customHeight="1">
      <c r="A220" s="8" t="s">
        <v>27</v>
      </c>
      <c r="B220" s="45" t="s">
        <v>145</v>
      </c>
      <c r="C220" s="45" t="s">
        <v>58</v>
      </c>
      <c r="D220" s="45" t="s">
        <v>414</v>
      </c>
      <c r="E220" s="45" t="s">
        <v>30</v>
      </c>
      <c r="F220" s="173">
        <v>10689.79</v>
      </c>
      <c r="G220" s="173">
        <v>0</v>
      </c>
      <c r="H220" s="173">
        <v>0</v>
      </c>
      <c r="I220" s="173">
        <v>0</v>
      </c>
      <c r="J220" s="173">
        <f>F220+G220+H220+I220</f>
        <v>10689.79</v>
      </c>
    </row>
    <row r="221" spans="1:10" s="21" customFormat="1" ht="25.5" customHeight="1">
      <c r="A221" s="7" t="s">
        <v>531</v>
      </c>
      <c r="B221" s="46" t="s">
        <v>145</v>
      </c>
      <c r="C221" s="46" t="s">
        <v>58</v>
      </c>
      <c r="D221" s="46" t="s">
        <v>532</v>
      </c>
      <c r="E221" s="46" t="s">
        <v>283</v>
      </c>
      <c r="F221" s="173">
        <v>258</v>
      </c>
      <c r="G221" s="173">
        <f>G222</f>
        <v>-20.5</v>
      </c>
      <c r="H221" s="173">
        <f>H222</f>
        <v>0</v>
      </c>
      <c r="I221" s="173">
        <f>I222</f>
        <v>0</v>
      </c>
      <c r="J221" s="173">
        <f>J222</f>
        <v>237.5</v>
      </c>
    </row>
    <row r="222" spans="1:10" s="21" customFormat="1" ht="24" customHeight="1">
      <c r="A222" s="8" t="s">
        <v>27</v>
      </c>
      <c r="B222" s="45" t="s">
        <v>145</v>
      </c>
      <c r="C222" s="45" t="s">
        <v>58</v>
      </c>
      <c r="D222" s="45" t="s">
        <v>532</v>
      </c>
      <c r="E222" s="45" t="s">
        <v>30</v>
      </c>
      <c r="F222" s="173">
        <v>258</v>
      </c>
      <c r="G222" s="173">
        <v>-20.5</v>
      </c>
      <c r="H222" s="173">
        <v>0</v>
      </c>
      <c r="I222" s="173">
        <v>0</v>
      </c>
      <c r="J222" s="173">
        <f>F222+G222+H222+I222</f>
        <v>237.5</v>
      </c>
    </row>
    <row r="223" spans="1:10" s="21" customFormat="1" ht="24" customHeight="1">
      <c r="A223" s="8" t="s">
        <v>937</v>
      </c>
      <c r="B223" s="45" t="s">
        <v>145</v>
      </c>
      <c r="C223" s="45" t="s">
        <v>58</v>
      </c>
      <c r="D223" s="45" t="s">
        <v>936</v>
      </c>
      <c r="E223" s="45" t="s">
        <v>283</v>
      </c>
      <c r="F223" s="57">
        <v>5347.918</v>
      </c>
      <c r="G223" s="57">
        <f>G224</f>
        <v>0</v>
      </c>
      <c r="H223" s="57">
        <f>H224</f>
        <v>0</v>
      </c>
      <c r="I223" s="57">
        <f>I224</f>
        <v>0</v>
      </c>
      <c r="J223" s="57">
        <f>J224</f>
        <v>5347.918</v>
      </c>
    </row>
    <row r="224" spans="1:10" s="21" customFormat="1" ht="24" customHeight="1">
      <c r="A224" s="8" t="s">
        <v>27</v>
      </c>
      <c r="B224" s="45" t="s">
        <v>145</v>
      </c>
      <c r="C224" s="45" t="s">
        <v>58</v>
      </c>
      <c r="D224" s="45" t="s">
        <v>936</v>
      </c>
      <c r="E224" s="45" t="s">
        <v>30</v>
      </c>
      <c r="F224" s="173">
        <v>5347.918</v>
      </c>
      <c r="G224" s="173">
        <v>0</v>
      </c>
      <c r="H224" s="173">
        <v>0</v>
      </c>
      <c r="I224" s="173">
        <v>0</v>
      </c>
      <c r="J224" s="173">
        <f>F224+G224+H224+I224</f>
        <v>5347.918</v>
      </c>
    </row>
    <row r="225" spans="1:10" s="23" customFormat="1" ht="21.75" customHeight="1">
      <c r="A225" s="5" t="s">
        <v>144</v>
      </c>
      <c r="B225" s="44" t="s">
        <v>145</v>
      </c>
      <c r="C225" s="44" t="s">
        <v>142</v>
      </c>
      <c r="D225" s="45"/>
      <c r="E225" s="45"/>
      <c r="F225" s="172">
        <v>60243.849</v>
      </c>
      <c r="G225" s="172">
        <f>G226+G229+G244+G256</f>
        <v>0</v>
      </c>
      <c r="H225" s="172">
        <f>H226+H229+H244+H250</f>
        <v>0</v>
      </c>
      <c r="I225" s="172">
        <f>I226+I229+I244+I256</f>
        <v>0</v>
      </c>
      <c r="J225" s="172">
        <f>J226+J229+J244</f>
        <v>60243.849</v>
      </c>
    </row>
    <row r="226" spans="1:10" s="23" customFormat="1" ht="46.5" customHeight="1">
      <c r="A226" s="7" t="s">
        <v>368</v>
      </c>
      <c r="B226" s="46" t="s">
        <v>145</v>
      </c>
      <c r="C226" s="46" t="s">
        <v>142</v>
      </c>
      <c r="D226" s="46" t="s">
        <v>369</v>
      </c>
      <c r="E226" s="46" t="s">
        <v>283</v>
      </c>
      <c r="F226" s="173">
        <v>7979.969999999999</v>
      </c>
      <c r="G226" s="173">
        <f>G227</f>
        <v>0</v>
      </c>
      <c r="H226" s="173">
        <f aca="true" t="shared" si="14" ref="H226:J227">H227</f>
        <v>0</v>
      </c>
      <c r="I226" s="173">
        <f t="shared" si="14"/>
        <v>0</v>
      </c>
      <c r="J226" s="173">
        <f t="shared" si="14"/>
        <v>7979.969999999999</v>
      </c>
    </row>
    <row r="227" spans="1:10" s="23" customFormat="1" ht="13.5" customHeight="1">
      <c r="A227" s="7" t="s">
        <v>417</v>
      </c>
      <c r="B227" s="46" t="s">
        <v>145</v>
      </c>
      <c r="C227" s="46" t="s">
        <v>142</v>
      </c>
      <c r="D227" s="46" t="s">
        <v>416</v>
      </c>
      <c r="E227" s="46" t="s">
        <v>283</v>
      </c>
      <c r="F227" s="173">
        <v>7979.969999999999</v>
      </c>
      <c r="G227" s="173">
        <f>G228</f>
        <v>0</v>
      </c>
      <c r="H227" s="173">
        <f t="shared" si="14"/>
        <v>0</v>
      </c>
      <c r="I227" s="173">
        <f t="shared" si="14"/>
        <v>0</v>
      </c>
      <c r="J227" s="173">
        <f t="shared" si="14"/>
        <v>7979.969999999999</v>
      </c>
    </row>
    <row r="228" spans="1:10" s="23" customFormat="1" ht="23.25" customHeight="1">
      <c r="A228" s="8" t="s">
        <v>327</v>
      </c>
      <c r="B228" s="45" t="s">
        <v>145</v>
      </c>
      <c r="C228" s="45" t="s">
        <v>142</v>
      </c>
      <c r="D228" s="45" t="s">
        <v>416</v>
      </c>
      <c r="E228" s="45" t="s">
        <v>56</v>
      </c>
      <c r="F228" s="173">
        <v>7979.969999999999</v>
      </c>
      <c r="G228" s="173">
        <v>0</v>
      </c>
      <c r="H228" s="173">
        <v>0</v>
      </c>
      <c r="I228" s="173">
        <v>0</v>
      </c>
      <c r="J228" s="173">
        <f>F228+G228+H228+I228</f>
        <v>7979.969999999999</v>
      </c>
    </row>
    <row r="229" spans="1:10" s="23" customFormat="1" ht="12.75">
      <c r="A229" s="7" t="s">
        <v>120</v>
      </c>
      <c r="B229" s="46" t="s">
        <v>145</v>
      </c>
      <c r="C229" s="46" t="s">
        <v>142</v>
      </c>
      <c r="D229" s="46" t="s">
        <v>247</v>
      </c>
      <c r="E229" s="46" t="s">
        <v>283</v>
      </c>
      <c r="F229" s="173">
        <v>32426.893000000004</v>
      </c>
      <c r="G229" s="173">
        <f>G230+G242</f>
        <v>0</v>
      </c>
      <c r="H229" s="173">
        <f>H230+H242</f>
        <v>0</v>
      </c>
      <c r="I229" s="173">
        <f>I230+I242</f>
        <v>0</v>
      </c>
      <c r="J229" s="173">
        <f>J230+J242</f>
        <v>32426.893000000004</v>
      </c>
    </row>
    <row r="230" spans="1:10" s="23" customFormat="1" ht="22.5">
      <c r="A230" s="7" t="s">
        <v>505</v>
      </c>
      <c r="B230" s="46" t="s">
        <v>145</v>
      </c>
      <c r="C230" s="46" t="s">
        <v>142</v>
      </c>
      <c r="D230" s="46" t="s">
        <v>251</v>
      </c>
      <c r="E230" s="46" t="s">
        <v>283</v>
      </c>
      <c r="F230" s="173">
        <v>31926.893000000004</v>
      </c>
      <c r="G230" s="173">
        <f>G231+G234+G237+G239</f>
        <v>0</v>
      </c>
      <c r="H230" s="173">
        <f>H231+H234+H237+H239</f>
        <v>0</v>
      </c>
      <c r="I230" s="173">
        <f>I231+I234+I237+I239</f>
        <v>0</v>
      </c>
      <c r="J230" s="173">
        <f>J231+J234+J237+J239</f>
        <v>31926.893000000004</v>
      </c>
    </row>
    <row r="231" spans="1:10" s="23" customFormat="1" ht="22.5">
      <c r="A231" s="7" t="s">
        <v>252</v>
      </c>
      <c r="B231" s="46" t="s">
        <v>145</v>
      </c>
      <c r="C231" s="46" t="s">
        <v>142</v>
      </c>
      <c r="D231" s="46" t="s">
        <v>253</v>
      </c>
      <c r="E231" s="46" t="s">
        <v>283</v>
      </c>
      <c r="F231" s="173">
        <v>15158.381000000001</v>
      </c>
      <c r="G231" s="173">
        <f>G232+G233</f>
        <v>0</v>
      </c>
      <c r="H231" s="173">
        <f>H232+H233</f>
        <v>0</v>
      </c>
      <c r="I231" s="173">
        <f>I232+I233</f>
        <v>0</v>
      </c>
      <c r="J231" s="173">
        <f>J232+J233</f>
        <v>15158.381000000001</v>
      </c>
    </row>
    <row r="232" spans="1:10" s="23" customFormat="1" ht="24" customHeight="1">
      <c r="A232" s="8" t="s">
        <v>27</v>
      </c>
      <c r="B232" s="45" t="s">
        <v>145</v>
      </c>
      <c r="C232" s="45" t="s">
        <v>142</v>
      </c>
      <c r="D232" s="45" t="s">
        <v>253</v>
      </c>
      <c r="E232" s="45" t="s">
        <v>30</v>
      </c>
      <c r="F232" s="173">
        <v>1176.3010000000006</v>
      </c>
      <c r="G232" s="173">
        <v>0</v>
      </c>
      <c r="H232" s="173">
        <v>0</v>
      </c>
      <c r="I232" s="173">
        <v>0</v>
      </c>
      <c r="J232" s="173">
        <f>F232+G232+H232+I232</f>
        <v>1176.3010000000006</v>
      </c>
    </row>
    <row r="233" spans="1:10" s="23" customFormat="1" ht="24" customHeight="1">
      <c r="A233" s="8" t="s">
        <v>327</v>
      </c>
      <c r="B233" s="45" t="s">
        <v>145</v>
      </c>
      <c r="C233" s="45" t="s">
        <v>142</v>
      </c>
      <c r="D233" s="45" t="s">
        <v>253</v>
      </c>
      <c r="E233" s="45" t="s">
        <v>56</v>
      </c>
      <c r="F233" s="173">
        <v>13982.08</v>
      </c>
      <c r="G233" s="173">
        <v>0</v>
      </c>
      <c r="H233" s="173">
        <v>0</v>
      </c>
      <c r="I233" s="173">
        <v>0</v>
      </c>
      <c r="J233" s="173">
        <f>F233+G233+H233+I233</f>
        <v>13982.08</v>
      </c>
    </row>
    <row r="234" spans="1:10" s="23" customFormat="1" ht="22.5">
      <c r="A234" s="7" t="s">
        <v>306</v>
      </c>
      <c r="B234" s="46" t="s">
        <v>145</v>
      </c>
      <c r="C234" s="46" t="s">
        <v>142</v>
      </c>
      <c r="D234" s="46" t="s">
        <v>254</v>
      </c>
      <c r="E234" s="46" t="s">
        <v>283</v>
      </c>
      <c r="F234" s="63">
        <v>9468.512</v>
      </c>
      <c r="G234" s="63">
        <f>G235+G236</f>
        <v>0</v>
      </c>
      <c r="H234" s="63">
        <f>H235+H236</f>
        <v>0</v>
      </c>
      <c r="I234" s="63">
        <f>I235+I236</f>
        <v>0</v>
      </c>
      <c r="J234" s="63">
        <f>J235+J236</f>
        <v>9468.512</v>
      </c>
    </row>
    <row r="235" spans="1:10" s="23" customFormat="1" ht="24" customHeight="1">
      <c r="A235" s="8" t="s">
        <v>27</v>
      </c>
      <c r="B235" s="45" t="s">
        <v>145</v>
      </c>
      <c r="C235" s="45" t="s">
        <v>142</v>
      </c>
      <c r="D235" s="45" t="s">
        <v>254</v>
      </c>
      <c r="E235" s="45" t="s">
        <v>30</v>
      </c>
      <c r="F235" s="173">
        <v>5825.061000000001</v>
      </c>
      <c r="G235" s="173">
        <v>0</v>
      </c>
      <c r="H235" s="173">
        <v>0</v>
      </c>
      <c r="I235" s="173">
        <v>0</v>
      </c>
      <c r="J235" s="173">
        <f>F235+G235+H235+I235</f>
        <v>5825.061000000001</v>
      </c>
    </row>
    <row r="236" spans="1:10" s="23" customFormat="1" ht="24" customHeight="1">
      <c r="A236" s="8" t="s">
        <v>327</v>
      </c>
      <c r="B236" s="45" t="s">
        <v>145</v>
      </c>
      <c r="C236" s="45" t="s">
        <v>142</v>
      </c>
      <c r="D236" s="45" t="s">
        <v>254</v>
      </c>
      <c r="E236" s="45" t="s">
        <v>56</v>
      </c>
      <c r="F236" s="173">
        <v>3643.451</v>
      </c>
      <c r="G236" s="173">
        <v>0</v>
      </c>
      <c r="H236" s="173">
        <v>0</v>
      </c>
      <c r="I236" s="173">
        <v>0</v>
      </c>
      <c r="J236" s="173">
        <f>F236+G236+H236+I236</f>
        <v>3643.451</v>
      </c>
    </row>
    <row r="237" spans="1:10" s="23" customFormat="1" ht="24" customHeight="1">
      <c r="A237" s="8" t="s">
        <v>819</v>
      </c>
      <c r="B237" s="45" t="s">
        <v>145</v>
      </c>
      <c r="C237" s="45" t="s">
        <v>142</v>
      </c>
      <c r="D237" s="45" t="s">
        <v>818</v>
      </c>
      <c r="E237" s="45" t="s">
        <v>283</v>
      </c>
      <c r="F237" s="173">
        <v>0</v>
      </c>
      <c r="G237" s="173">
        <f>G238</f>
        <v>0</v>
      </c>
      <c r="H237" s="173">
        <f>H238</f>
        <v>0</v>
      </c>
      <c r="I237" s="173">
        <f>I238</f>
        <v>0</v>
      </c>
      <c r="J237" s="173">
        <f>J238</f>
        <v>0</v>
      </c>
    </row>
    <row r="238" spans="1:10" s="23" customFormat="1" ht="24" customHeight="1">
      <c r="A238" s="8" t="s">
        <v>27</v>
      </c>
      <c r="B238" s="45" t="s">
        <v>145</v>
      </c>
      <c r="C238" s="45" t="s">
        <v>142</v>
      </c>
      <c r="D238" s="45" t="s">
        <v>818</v>
      </c>
      <c r="E238" s="45" t="s">
        <v>30</v>
      </c>
      <c r="F238" s="173">
        <v>0</v>
      </c>
      <c r="G238" s="173">
        <v>0</v>
      </c>
      <c r="H238" s="173">
        <v>0</v>
      </c>
      <c r="I238" s="173">
        <v>0</v>
      </c>
      <c r="J238" s="173">
        <f>F238+G238+H238+I238</f>
        <v>0</v>
      </c>
    </row>
    <row r="239" spans="1:10" s="23" customFormat="1" ht="24" customHeight="1">
      <c r="A239" s="8" t="s">
        <v>840</v>
      </c>
      <c r="B239" s="45" t="s">
        <v>145</v>
      </c>
      <c r="C239" s="45" t="s">
        <v>142</v>
      </c>
      <c r="D239" s="45" t="s">
        <v>839</v>
      </c>
      <c r="E239" s="45" t="s">
        <v>283</v>
      </c>
      <c r="F239" s="173">
        <v>7300</v>
      </c>
      <c r="G239" s="173">
        <f>G241+G240</f>
        <v>0</v>
      </c>
      <c r="H239" s="173">
        <f>H241+H240</f>
        <v>0</v>
      </c>
      <c r="I239" s="173">
        <f>I241+I240</f>
        <v>0</v>
      </c>
      <c r="J239" s="173">
        <f>J241+J240</f>
        <v>7300</v>
      </c>
    </row>
    <row r="240" spans="1:10" s="23" customFormat="1" ht="24" customHeight="1">
      <c r="A240" s="8" t="s">
        <v>27</v>
      </c>
      <c r="B240" s="45" t="s">
        <v>145</v>
      </c>
      <c r="C240" s="45" t="s">
        <v>142</v>
      </c>
      <c r="D240" s="45" t="s">
        <v>839</v>
      </c>
      <c r="E240" s="45" t="s">
        <v>30</v>
      </c>
      <c r="F240" s="173">
        <v>40</v>
      </c>
      <c r="G240" s="173">
        <v>0</v>
      </c>
      <c r="H240" s="173">
        <v>0</v>
      </c>
      <c r="I240" s="173">
        <v>0</v>
      </c>
      <c r="J240" s="173">
        <f aca="true" t="shared" si="15" ref="J240:J247">F240+G240+H240+I240</f>
        <v>40</v>
      </c>
    </row>
    <row r="241" spans="1:10" s="23" customFormat="1" ht="24" customHeight="1">
      <c r="A241" s="8" t="s">
        <v>327</v>
      </c>
      <c r="B241" s="45" t="s">
        <v>145</v>
      </c>
      <c r="C241" s="45" t="s">
        <v>142</v>
      </c>
      <c r="D241" s="45" t="s">
        <v>839</v>
      </c>
      <c r="E241" s="45" t="s">
        <v>56</v>
      </c>
      <c r="F241" s="173">
        <v>7260</v>
      </c>
      <c r="G241" s="173">
        <v>0</v>
      </c>
      <c r="H241" s="173">
        <v>0</v>
      </c>
      <c r="I241" s="173">
        <v>0</v>
      </c>
      <c r="J241" s="173">
        <f t="shared" si="15"/>
        <v>7260</v>
      </c>
    </row>
    <row r="242" spans="1:10" s="23" customFormat="1" ht="33.75" customHeight="1">
      <c r="A242" s="7" t="s">
        <v>679</v>
      </c>
      <c r="B242" s="46" t="s">
        <v>145</v>
      </c>
      <c r="C242" s="46" t="s">
        <v>142</v>
      </c>
      <c r="D242" s="46" t="s">
        <v>255</v>
      </c>
      <c r="E242" s="46" t="s">
        <v>283</v>
      </c>
      <c r="F242" s="173">
        <v>500</v>
      </c>
      <c r="G242" s="173">
        <v>0</v>
      </c>
      <c r="H242" s="173">
        <v>0</v>
      </c>
      <c r="I242" s="173">
        <v>0</v>
      </c>
      <c r="J242" s="173">
        <f t="shared" si="15"/>
        <v>500</v>
      </c>
    </row>
    <row r="243" spans="1:10" s="23" customFormat="1" ht="24" customHeight="1">
      <c r="A243" s="8" t="s">
        <v>27</v>
      </c>
      <c r="B243" s="45" t="s">
        <v>145</v>
      </c>
      <c r="C243" s="45" t="s">
        <v>142</v>
      </c>
      <c r="D243" s="45" t="s">
        <v>255</v>
      </c>
      <c r="E243" s="45" t="s">
        <v>30</v>
      </c>
      <c r="F243" s="173">
        <v>500</v>
      </c>
      <c r="G243" s="173">
        <v>0</v>
      </c>
      <c r="H243" s="173">
        <v>0</v>
      </c>
      <c r="I243" s="173">
        <v>0</v>
      </c>
      <c r="J243" s="173">
        <f t="shared" si="15"/>
        <v>500</v>
      </c>
    </row>
    <row r="244" spans="1:10" s="19" customFormat="1" ht="12.75">
      <c r="A244" s="7" t="s">
        <v>149</v>
      </c>
      <c r="B244" s="46" t="s">
        <v>145</v>
      </c>
      <c r="C244" s="46" t="s">
        <v>142</v>
      </c>
      <c r="D244" s="46" t="s">
        <v>96</v>
      </c>
      <c r="E244" s="46" t="s">
        <v>283</v>
      </c>
      <c r="F244" s="173">
        <v>19836.986</v>
      </c>
      <c r="G244" s="173">
        <f>G245+G248+G250+G256</f>
        <v>0</v>
      </c>
      <c r="H244" s="173">
        <f>H245+H248+H250+H256</f>
        <v>0</v>
      </c>
      <c r="I244" s="173">
        <f>I245+I248+I250+I256</f>
        <v>0</v>
      </c>
      <c r="J244" s="173">
        <f>J245+J248+J250+J256</f>
        <v>19836.986</v>
      </c>
    </row>
    <row r="245" spans="1:10" s="19" customFormat="1" ht="33.75">
      <c r="A245" s="7" t="s">
        <v>301</v>
      </c>
      <c r="B245" s="46" t="s">
        <v>145</v>
      </c>
      <c r="C245" s="46" t="s">
        <v>142</v>
      </c>
      <c r="D245" s="46" t="s">
        <v>419</v>
      </c>
      <c r="E245" s="46" t="s">
        <v>283</v>
      </c>
      <c r="F245" s="173">
        <v>67.3</v>
      </c>
      <c r="G245" s="173">
        <f>G246+G247</f>
        <v>0</v>
      </c>
      <c r="H245" s="173">
        <f>H246+H247</f>
        <v>0</v>
      </c>
      <c r="I245" s="173">
        <f>I246+I247</f>
        <v>0</v>
      </c>
      <c r="J245" s="173">
        <f>J246+J247</f>
        <v>67.3</v>
      </c>
    </row>
    <row r="246" spans="1:10" s="19" customFormat="1" ht="45">
      <c r="A246" s="8" t="s">
        <v>28</v>
      </c>
      <c r="B246" s="45" t="s">
        <v>145</v>
      </c>
      <c r="C246" s="45" t="s">
        <v>142</v>
      </c>
      <c r="D246" s="45" t="s">
        <v>419</v>
      </c>
      <c r="E246" s="45" t="s">
        <v>26</v>
      </c>
      <c r="F246" s="173">
        <v>60.699999999999996</v>
      </c>
      <c r="G246" s="173">
        <v>0</v>
      </c>
      <c r="H246" s="173">
        <v>0</v>
      </c>
      <c r="I246" s="173">
        <v>0</v>
      </c>
      <c r="J246" s="173">
        <f t="shared" si="15"/>
        <v>60.699999999999996</v>
      </c>
    </row>
    <row r="247" spans="1:10" s="19" customFormat="1" ht="33.75">
      <c r="A247" s="8" t="s">
        <v>27</v>
      </c>
      <c r="B247" s="45" t="s">
        <v>145</v>
      </c>
      <c r="C247" s="45" t="s">
        <v>142</v>
      </c>
      <c r="D247" s="45" t="s">
        <v>419</v>
      </c>
      <c r="E247" s="45" t="s">
        <v>30</v>
      </c>
      <c r="F247" s="173">
        <v>6.6</v>
      </c>
      <c r="G247" s="173">
        <v>0</v>
      </c>
      <c r="H247" s="173">
        <v>0</v>
      </c>
      <c r="I247" s="173">
        <v>0</v>
      </c>
      <c r="J247" s="173">
        <f t="shared" si="15"/>
        <v>6.6</v>
      </c>
    </row>
    <row r="248" spans="1:10" s="19" customFormat="1" ht="22.5">
      <c r="A248" s="7" t="s">
        <v>220</v>
      </c>
      <c r="B248" s="45" t="s">
        <v>145</v>
      </c>
      <c r="C248" s="45" t="s">
        <v>142</v>
      </c>
      <c r="D248" s="45" t="s">
        <v>109</v>
      </c>
      <c r="E248" s="45" t="s">
        <v>283</v>
      </c>
      <c r="F248" s="173">
        <v>1252.214</v>
      </c>
      <c r="G248" s="173">
        <f>G249</f>
        <v>0</v>
      </c>
      <c r="H248" s="173">
        <f>H249</f>
        <v>0</v>
      </c>
      <c r="I248" s="173">
        <f>I249</f>
        <v>0</v>
      </c>
      <c r="J248" s="173">
        <f>J249</f>
        <v>1252.214</v>
      </c>
    </row>
    <row r="249" spans="1:10" s="19" customFormat="1" ht="12.75">
      <c r="A249" s="8" t="s">
        <v>22</v>
      </c>
      <c r="B249" s="45" t="s">
        <v>145</v>
      </c>
      <c r="C249" s="45" t="s">
        <v>142</v>
      </c>
      <c r="D249" s="45" t="s">
        <v>109</v>
      </c>
      <c r="E249" s="45" t="s">
        <v>21</v>
      </c>
      <c r="F249" s="173">
        <v>1252.214</v>
      </c>
      <c r="G249" s="173">
        <v>0</v>
      </c>
      <c r="H249" s="173">
        <v>0</v>
      </c>
      <c r="I249" s="173">
        <v>0</v>
      </c>
      <c r="J249" s="173">
        <f>F249+G249+H249+I249</f>
        <v>1252.214</v>
      </c>
    </row>
    <row r="250" spans="1:10" s="19" customFormat="1" ht="12.75">
      <c r="A250" s="7" t="s">
        <v>95</v>
      </c>
      <c r="B250" s="46" t="s">
        <v>145</v>
      </c>
      <c r="C250" s="46" t="s">
        <v>142</v>
      </c>
      <c r="D250" s="46" t="s">
        <v>97</v>
      </c>
      <c r="E250" s="46" t="s">
        <v>283</v>
      </c>
      <c r="F250" s="173">
        <v>14977.432000000003</v>
      </c>
      <c r="G250" s="173">
        <f aca="true" t="shared" si="16" ref="G250:J251">G251</f>
        <v>0</v>
      </c>
      <c r="H250" s="173">
        <f t="shared" si="16"/>
        <v>0</v>
      </c>
      <c r="I250" s="173">
        <f t="shared" si="16"/>
        <v>0</v>
      </c>
      <c r="J250" s="173">
        <f t="shared" si="16"/>
        <v>14977.432000000003</v>
      </c>
    </row>
    <row r="251" spans="1:10" s="19" customFormat="1" ht="12.75" customHeight="1">
      <c r="A251" s="7" t="s">
        <v>282</v>
      </c>
      <c r="B251" s="46" t="s">
        <v>145</v>
      </c>
      <c r="C251" s="46" t="s">
        <v>142</v>
      </c>
      <c r="D251" s="46" t="s">
        <v>98</v>
      </c>
      <c r="E251" s="46" t="s">
        <v>283</v>
      </c>
      <c r="F251" s="173">
        <v>14977.432000000003</v>
      </c>
      <c r="G251" s="173">
        <f t="shared" si="16"/>
        <v>0</v>
      </c>
      <c r="H251" s="173">
        <f t="shared" si="16"/>
        <v>0</v>
      </c>
      <c r="I251" s="173">
        <f t="shared" si="16"/>
        <v>0</v>
      </c>
      <c r="J251" s="173">
        <f t="shared" si="16"/>
        <v>14977.432000000003</v>
      </c>
    </row>
    <row r="252" spans="1:10" s="19" customFormat="1" ht="22.5">
      <c r="A252" s="7" t="s">
        <v>101</v>
      </c>
      <c r="B252" s="46" t="s">
        <v>145</v>
      </c>
      <c r="C252" s="46" t="s">
        <v>142</v>
      </c>
      <c r="D252" s="46" t="s">
        <v>99</v>
      </c>
      <c r="E252" s="46" t="s">
        <v>283</v>
      </c>
      <c r="F252" s="173">
        <v>14977.432000000003</v>
      </c>
      <c r="G252" s="173">
        <f>G253+G254+G255</f>
        <v>0</v>
      </c>
      <c r="H252" s="173">
        <f>H253+H254+H255</f>
        <v>0</v>
      </c>
      <c r="I252" s="173">
        <f>I253+I254+I255</f>
        <v>0</v>
      </c>
      <c r="J252" s="173">
        <f>J253+J254+J255</f>
        <v>14977.432000000003</v>
      </c>
    </row>
    <row r="253" spans="1:10" s="19" customFormat="1" ht="47.25" customHeight="1">
      <c r="A253" s="8" t="s">
        <v>28</v>
      </c>
      <c r="B253" s="45" t="s">
        <v>145</v>
      </c>
      <c r="C253" s="45" t="s">
        <v>142</v>
      </c>
      <c r="D253" s="45" t="s">
        <v>99</v>
      </c>
      <c r="E253" s="45" t="s">
        <v>26</v>
      </c>
      <c r="F253" s="173">
        <v>13736.869000000002</v>
      </c>
      <c r="G253" s="173">
        <v>-96</v>
      </c>
      <c r="H253" s="173">
        <v>0</v>
      </c>
      <c r="I253" s="173">
        <v>0</v>
      </c>
      <c r="J253" s="173">
        <f>F253+G253+H253+I253</f>
        <v>13640.869000000002</v>
      </c>
    </row>
    <row r="254" spans="1:10" s="19" customFormat="1" ht="23.25" customHeight="1">
      <c r="A254" s="8" t="s">
        <v>27</v>
      </c>
      <c r="B254" s="45" t="s">
        <v>145</v>
      </c>
      <c r="C254" s="45" t="s">
        <v>142</v>
      </c>
      <c r="D254" s="45" t="s">
        <v>99</v>
      </c>
      <c r="E254" s="45" t="s">
        <v>30</v>
      </c>
      <c r="F254" s="173">
        <v>1238.481</v>
      </c>
      <c r="G254" s="173">
        <v>96</v>
      </c>
      <c r="H254" s="173">
        <v>0</v>
      </c>
      <c r="I254" s="173">
        <v>0</v>
      </c>
      <c r="J254" s="173">
        <f>F254+G254+H254+I254</f>
        <v>1334.481</v>
      </c>
    </row>
    <row r="255" spans="1:10" s="19" customFormat="1" ht="12.75">
      <c r="A255" s="8" t="s">
        <v>22</v>
      </c>
      <c r="B255" s="45" t="s">
        <v>145</v>
      </c>
      <c r="C255" s="45" t="s">
        <v>142</v>
      </c>
      <c r="D255" s="45" t="s">
        <v>99</v>
      </c>
      <c r="E255" s="45" t="s">
        <v>21</v>
      </c>
      <c r="F255" s="173">
        <v>2.082</v>
      </c>
      <c r="G255" s="173">
        <v>0</v>
      </c>
      <c r="H255" s="173">
        <v>0</v>
      </c>
      <c r="I255" s="173">
        <v>0</v>
      </c>
      <c r="J255" s="173">
        <f>F255+G255+H255+I255</f>
        <v>2.082</v>
      </c>
    </row>
    <row r="256" spans="1:10" s="19" customFormat="1" ht="12.75">
      <c r="A256" s="7" t="s">
        <v>966</v>
      </c>
      <c r="B256" s="46" t="s">
        <v>145</v>
      </c>
      <c r="C256" s="46" t="s">
        <v>142</v>
      </c>
      <c r="D256" s="46" t="s">
        <v>967</v>
      </c>
      <c r="E256" s="46" t="s">
        <v>283</v>
      </c>
      <c r="F256" s="57">
        <v>3540.04</v>
      </c>
      <c r="G256" s="57">
        <f>G257</f>
        <v>0</v>
      </c>
      <c r="H256" s="57">
        <f>H257</f>
        <v>0</v>
      </c>
      <c r="I256" s="57">
        <f>I257</f>
        <v>0</v>
      </c>
      <c r="J256" s="57">
        <f>J257</f>
        <v>3540.04</v>
      </c>
    </row>
    <row r="257" spans="1:10" s="19" customFormat="1" ht="12.75">
      <c r="A257" s="8" t="s">
        <v>22</v>
      </c>
      <c r="B257" s="45" t="s">
        <v>145</v>
      </c>
      <c r="C257" s="45" t="s">
        <v>142</v>
      </c>
      <c r="D257" s="45" t="s">
        <v>967</v>
      </c>
      <c r="E257" s="45" t="s">
        <v>21</v>
      </c>
      <c r="F257" s="173">
        <v>3540.04</v>
      </c>
      <c r="G257" s="173">
        <v>0</v>
      </c>
      <c r="H257" s="173">
        <v>0</v>
      </c>
      <c r="I257" s="173">
        <v>0</v>
      </c>
      <c r="J257" s="173">
        <f>F257+G257+H257+I257</f>
        <v>3540.04</v>
      </c>
    </row>
    <row r="258" spans="1:10" s="19" customFormat="1" ht="12.75">
      <c r="A258" s="5" t="s">
        <v>128</v>
      </c>
      <c r="B258" s="44" t="s">
        <v>145</v>
      </c>
      <c r="C258" s="44" t="s">
        <v>74</v>
      </c>
      <c r="D258" s="45"/>
      <c r="E258" s="45"/>
      <c r="F258" s="62">
        <v>283782.57999999996</v>
      </c>
      <c r="G258" s="62">
        <f>G259+G262+G266+G268+G264</f>
        <v>0</v>
      </c>
      <c r="H258" s="62">
        <f>H259+H262+H266+H268+H264</f>
        <v>0</v>
      </c>
      <c r="I258" s="62">
        <f>I259+I262+I266+I268+I264</f>
        <v>0</v>
      </c>
      <c r="J258" s="62">
        <f>J259+J262+J266+J268+J264</f>
        <v>283782.57999999996</v>
      </c>
    </row>
    <row r="259" spans="1:10" s="19" customFormat="1" ht="33.75">
      <c r="A259" s="7" t="s">
        <v>538</v>
      </c>
      <c r="B259" s="46" t="s">
        <v>145</v>
      </c>
      <c r="C259" s="46" t="s">
        <v>74</v>
      </c>
      <c r="D259" s="46" t="s">
        <v>630</v>
      </c>
      <c r="E259" s="46" t="s">
        <v>283</v>
      </c>
      <c r="F259" s="63">
        <v>191224.3</v>
      </c>
      <c r="G259" s="63">
        <f>G260+G261</f>
        <v>0</v>
      </c>
      <c r="H259" s="63">
        <f>H260+H261</f>
        <v>0</v>
      </c>
      <c r="I259" s="63">
        <f>I260+I261</f>
        <v>0</v>
      </c>
      <c r="J259" s="63">
        <f>J260+J261</f>
        <v>191224.3</v>
      </c>
    </row>
    <row r="260" spans="1:10" s="19" customFormat="1" ht="24" customHeight="1">
      <c r="A260" s="8" t="s">
        <v>27</v>
      </c>
      <c r="B260" s="45" t="s">
        <v>145</v>
      </c>
      <c r="C260" s="45" t="s">
        <v>74</v>
      </c>
      <c r="D260" s="45" t="s">
        <v>630</v>
      </c>
      <c r="E260" s="45" t="s">
        <v>30</v>
      </c>
      <c r="F260" s="173">
        <v>15000</v>
      </c>
      <c r="G260" s="173">
        <v>0</v>
      </c>
      <c r="H260" s="173">
        <v>0</v>
      </c>
      <c r="I260" s="173">
        <v>0</v>
      </c>
      <c r="J260" s="173">
        <f>F260+G260+H260+I260</f>
        <v>15000</v>
      </c>
    </row>
    <row r="261" spans="1:10" s="19" customFormat="1" ht="24" customHeight="1">
      <c r="A261" s="8" t="s">
        <v>327</v>
      </c>
      <c r="B261" s="45" t="s">
        <v>145</v>
      </c>
      <c r="C261" s="45" t="s">
        <v>74</v>
      </c>
      <c r="D261" s="45" t="s">
        <v>630</v>
      </c>
      <c r="E261" s="45" t="s">
        <v>56</v>
      </c>
      <c r="F261" s="173">
        <v>176224.3</v>
      </c>
      <c r="G261" s="173">
        <v>0</v>
      </c>
      <c r="H261" s="173">
        <v>0</v>
      </c>
      <c r="I261" s="173">
        <v>0</v>
      </c>
      <c r="J261" s="173">
        <f>F261+G261+H261+I261</f>
        <v>176224.3</v>
      </c>
    </row>
    <row r="262" spans="1:10" s="21" customFormat="1" ht="37.5" customHeight="1">
      <c r="A262" s="7" t="s">
        <v>606</v>
      </c>
      <c r="B262" s="46" t="s">
        <v>145</v>
      </c>
      <c r="C262" s="46" t="s">
        <v>74</v>
      </c>
      <c r="D262" s="46" t="s">
        <v>607</v>
      </c>
      <c r="E262" s="46" t="s">
        <v>283</v>
      </c>
      <c r="F262" s="63">
        <v>0</v>
      </c>
      <c r="G262" s="63">
        <f>G263</f>
        <v>0</v>
      </c>
      <c r="H262" s="63">
        <f>H263</f>
        <v>0</v>
      </c>
      <c r="I262" s="63">
        <f>I263</f>
        <v>0</v>
      </c>
      <c r="J262" s="63">
        <f>J263</f>
        <v>0</v>
      </c>
    </row>
    <row r="263" spans="1:10" s="20" customFormat="1" ht="23.25" customHeight="1">
      <c r="A263" s="8" t="s">
        <v>27</v>
      </c>
      <c r="B263" s="45" t="s">
        <v>145</v>
      </c>
      <c r="C263" s="45" t="s">
        <v>74</v>
      </c>
      <c r="D263" s="45" t="s">
        <v>607</v>
      </c>
      <c r="E263" s="45" t="s">
        <v>30</v>
      </c>
      <c r="F263" s="173">
        <v>0</v>
      </c>
      <c r="G263" s="173">
        <v>0</v>
      </c>
      <c r="H263" s="173">
        <v>0</v>
      </c>
      <c r="I263" s="173">
        <v>0</v>
      </c>
      <c r="J263" s="173">
        <f>F263+G263+H263+I263</f>
        <v>0</v>
      </c>
    </row>
    <row r="264" spans="1:10" s="20" customFormat="1" ht="36" customHeight="1">
      <c r="A264" s="8" t="s">
        <v>929</v>
      </c>
      <c r="B264" s="45" t="s">
        <v>145</v>
      </c>
      <c r="C264" s="45" t="s">
        <v>74</v>
      </c>
      <c r="D264" s="45" t="s">
        <v>384</v>
      </c>
      <c r="E264" s="45" t="s">
        <v>283</v>
      </c>
      <c r="F264" s="57">
        <v>2928.0499999999997</v>
      </c>
      <c r="G264" s="57">
        <f>G265</f>
        <v>0</v>
      </c>
      <c r="H264" s="57">
        <f>H265</f>
        <v>0</v>
      </c>
      <c r="I264" s="57">
        <f>I265</f>
        <v>0</v>
      </c>
      <c r="J264" s="57">
        <f>J265</f>
        <v>2928.0499999999997</v>
      </c>
    </row>
    <row r="265" spans="1:10" s="20" customFormat="1" ht="29.25" customHeight="1">
      <c r="A265" s="8" t="s">
        <v>27</v>
      </c>
      <c r="B265" s="45" t="s">
        <v>145</v>
      </c>
      <c r="C265" s="45" t="s">
        <v>74</v>
      </c>
      <c r="D265" s="45" t="s">
        <v>384</v>
      </c>
      <c r="E265" s="45" t="s">
        <v>30</v>
      </c>
      <c r="F265" s="173">
        <v>2928.0499999999997</v>
      </c>
      <c r="G265" s="173">
        <v>0</v>
      </c>
      <c r="H265" s="173">
        <v>0</v>
      </c>
      <c r="I265" s="173">
        <v>0</v>
      </c>
      <c r="J265" s="173">
        <f>F265+G265+H265+I265</f>
        <v>2928.0499999999997</v>
      </c>
    </row>
    <row r="266" spans="1:10" s="20" customFormat="1" ht="23.25" customHeight="1">
      <c r="A266" s="136" t="s">
        <v>806</v>
      </c>
      <c r="B266" s="46" t="s">
        <v>145</v>
      </c>
      <c r="C266" s="46" t="s">
        <v>74</v>
      </c>
      <c r="D266" s="45" t="s">
        <v>805</v>
      </c>
      <c r="E266" s="45" t="s">
        <v>283</v>
      </c>
      <c r="F266" s="57">
        <v>89540.59999999999</v>
      </c>
      <c r="G266" s="57">
        <f>G267</f>
        <v>0</v>
      </c>
      <c r="H266" s="57">
        <f>H267</f>
        <v>0</v>
      </c>
      <c r="I266" s="57">
        <f>I267</f>
        <v>0</v>
      </c>
      <c r="J266" s="57">
        <f>J267</f>
        <v>89540.59999999999</v>
      </c>
    </row>
    <row r="267" spans="1:10" s="20" customFormat="1" ht="23.25" customHeight="1">
      <c r="A267" s="8" t="s">
        <v>810</v>
      </c>
      <c r="B267" s="45" t="s">
        <v>145</v>
      </c>
      <c r="C267" s="45" t="s">
        <v>74</v>
      </c>
      <c r="D267" s="45" t="s">
        <v>805</v>
      </c>
      <c r="E267" s="45" t="s">
        <v>56</v>
      </c>
      <c r="F267" s="173">
        <v>89540.59999999999</v>
      </c>
      <c r="G267" s="173">
        <v>0</v>
      </c>
      <c r="H267" s="173">
        <v>0</v>
      </c>
      <c r="I267" s="173">
        <v>0</v>
      </c>
      <c r="J267" s="173">
        <f>F267+G267+H267+I267</f>
        <v>89540.59999999999</v>
      </c>
    </row>
    <row r="268" spans="1:10" s="20" customFormat="1" ht="23.25" customHeight="1">
      <c r="A268" s="7" t="s">
        <v>657</v>
      </c>
      <c r="B268" s="46" t="s">
        <v>145</v>
      </c>
      <c r="C268" s="46" t="s">
        <v>74</v>
      </c>
      <c r="D268" s="46" t="s">
        <v>388</v>
      </c>
      <c r="E268" s="46" t="s">
        <v>283</v>
      </c>
      <c r="F268" s="57">
        <v>89.63</v>
      </c>
      <c r="G268" s="57">
        <f>G269+G270</f>
        <v>0</v>
      </c>
      <c r="H268" s="57">
        <f>H269+H270</f>
        <v>0</v>
      </c>
      <c r="I268" s="57">
        <f>I269+I270</f>
        <v>0</v>
      </c>
      <c r="J268" s="57">
        <f>J269+J270</f>
        <v>89.63</v>
      </c>
    </row>
    <row r="269" spans="1:10" s="20" customFormat="1" ht="23.25" customHeight="1">
      <c r="A269" s="8" t="s">
        <v>27</v>
      </c>
      <c r="B269" s="45" t="s">
        <v>145</v>
      </c>
      <c r="C269" s="45" t="s">
        <v>74</v>
      </c>
      <c r="D269" s="45" t="s">
        <v>388</v>
      </c>
      <c r="E269" s="45" t="s">
        <v>30</v>
      </c>
      <c r="F269" s="173">
        <v>0</v>
      </c>
      <c r="G269" s="173">
        <v>0</v>
      </c>
      <c r="H269" s="173">
        <v>0</v>
      </c>
      <c r="I269" s="173">
        <v>0</v>
      </c>
      <c r="J269" s="173">
        <f>F269+G269+H269+I269</f>
        <v>0</v>
      </c>
    </row>
    <row r="270" spans="1:10" s="20" customFormat="1" ht="23.25" customHeight="1">
      <c r="A270" s="8" t="s">
        <v>327</v>
      </c>
      <c r="B270" s="45" t="s">
        <v>145</v>
      </c>
      <c r="C270" s="45" t="s">
        <v>74</v>
      </c>
      <c r="D270" s="45" t="s">
        <v>388</v>
      </c>
      <c r="E270" s="45" t="s">
        <v>56</v>
      </c>
      <c r="F270" s="173">
        <v>89.63</v>
      </c>
      <c r="G270" s="173">
        <v>0</v>
      </c>
      <c r="H270" s="173">
        <v>0</v>
      </c>
      <c r="I270" s="173">
        <v>0</v>
      </c>
      <c r="J270" s="173">
        <f>F270+G270+H270+I270</f>
        <v>89.63</v>
      </c>
    </row>
    <row r="271" spans="1:10" s="20" customFormat="1" ht="23.25" customHeight="1">
      <c r="A271" s="116" t="s">
        <v>352</v>
      </c>
      <c r="B271" s="2" t="s">
        <v>145</v>
      </c>
      <c r="C271" s="2" t="s">
        <v>77</v>
      </c>
      <c r="D271" s="2"/>
      <c r="E271" s="2"/>
      <c r="F271" s="64">
        <v>21456.11</v>
      </c>
      <c r="G271" s="64">
        <f>G272+G275</f>
        <v>0</v>
      </c>
      <c r="H271" s="64">
        <f>H272+H275</f>
        <v>0</v>
      </c>
      <c r="I271" s="64">
        <f>I272+I275</f>
        <v>0</v>
      </c>
      <c r="J271" s="64">
        <f>J272+J275</f>
        <v>21456.11</v>
      </c>
    </row>
    <row r="272" spans="1:10" s="20" customFormat="1" ht="72.75" customHeight="1">
      <c r="A272" s="8" t="s">
        <v>845</v>
      </c>
      <c r="B272" s="45" t="s">
        <v>145</v>
      </c>
      <c r="C272" s="45" t="s">
        <v>77</v>
      </c>
      <c r="D272" s="45" t="s">
        <v>842</v>
      </c>
      <c r="E272" s="45" t="s">
        <v>283</v>
      </c>
      <c r="F272" s="57">
        <v>21441.5</v>
      </c>
      <c r="G272" s="57">
        <f>G273+G274</f>
        <v>0</v>
      </c>
      <c r="H272" s="57">
        <f>H273+H274</f>
        <v>0</v>
      </c>
      <c r="I272" s="57">
        <f>I273+I274</f>
        <v>0</v>
      </c>
      <c r="J272" s="57">
        <f>J273+J274</f>
        <v>21441.5</v>
      </c>
    </row>
    <row r="273" spans="1:10" s="20" customFormat="1" ht="23.25" customHeight="1">
      <c r="A273" s="8" t="s">
        <v>27</v>
      </c>
      <c r="B273" s="45" t="s">
        <v>145</v>
      </c>
      <c r="C273" s="45" t="s">
        <v>77</v>
      </c>
      <c r="D273" s="45" t="s">
        <v>842</v>
      </c>
      <c r="E273" s="45" t="s">
        <v>30</v>
      </c>
      <c r="F273" s="173">
        <v>0</v>
      </c>
      <c r="G273" s="173">
        <v>0</v>
      </c>
      <c r="H273" s="173">
        <v>0</v>
      </c>
      <c r="I273" s="173">
        <v>0</v>
      </c>
      <c r="J273" s="173">
        <f>F273+G273+H273+I273</f>
        <v>0</v>
      </c>
    </row>
    <row r="274" spans="1:10" s="20" customFormat="1" ht="23.25" customHeight="1">
      <c r="A274" s="8" t="s">
        <v>810</v>
      </c>
      <c r="B274" s="45" t="s">
        <v>145</v>
      </c>
      <c r="C274" s="45" t="s">
        <v>77</v>
      </c>
      <c r="D274" s="45" t="s">
        <v>842</v>
      </c>
      <c r="E274" s="45" t="s">
        <v>56</v>
      </c>
      <c r="F274" s="173">
        <v>21441.5</v>
      </c>
      <c r="G274" s="173">
        <v>0</v>
      </c>
      <c r="H274" s="173">
        <v>0</v>
      </c>
      <c r="I274" s="173">
        <v>0</v>
      </c>
      <c r="J274" s="173">
        <f>F274+G274+H274+I274</f>
        <v>21441.5</v>
      </c>
    </row>
    <row r="275" spans="1:10" s="20" customFormat="1" ht="42.75" customHeight="1">
      <c r="A275" s="9" t="s">
        <v>680</v>
      </c>
      <c r="B275" s="45" t="s">
        <v>145</v>
      </c>
      <c r="C275" s="45" t="s">
        <v>77</v>
      </c>
      <c r="D275" s="45" t="s">
        <v>279</v>
      </c>
      <c r="E275" s="45" t="s">
        <v>283</v>
      </c>
      <c r="F275" s="173">
        <v>14.61</v>
      </c>
      <c r="G275" s="173">
        <f aca="true" t="shared" si="17" ref="G275:J276">G276</f>
        <v>0</v>
      </c>
      <c r="H275" s="173">
        <f t="shared" si="17"/>
        <v>0</v>
      </c>
      <c r="I275" s="173">
        <f t="shared" si="17"/>
        <v>0</v>
      </c>
      <c r="J275" s="173">
        <f t="shared" si="17"/>
        <v>14.61</v>
      </c>
    </row>
    <row r="276" spans="1:10" s="20" customFormat="1" ht="57" customHeight="1">
      <c r="A276" s="8" t="s">
        <v>683</v>
      </c>
      <c r="B276" s="45" t="s">
        <v>145</v>
      </c>
      <c r="C276" s="45" t="s">
        <v>77</v>
      </c>
      <c r="D276" s="45" t="s">
        <v>380</v>
      </c>
      <c r="E276" s="45" t="s">
        <v>283</v>
      </c>
      <c r="F276" s="173">
        <v>14.61</v>
      </c>
      <c r="G276" s="173">
        <f t="shared" si="17"/>
        <v>0</v>
      </c>
      <c r="H276" s="173">
        <f t="shared" si="17"/>
        <v>0</v>
      </c>
      <c r="I276" s="173">
        <f t="shared" si="17"/>
        <v>0</v>
      </c>
      <c r="J276" s="173">
        <f t="shared" si="17"/>
        <v>14.61</v>
      </c>
    </row>
    <row r="277" spans="1:10" s="20" customFormat="1" ht="23.25" customHeight="1">
      <c r="A277" s="8" t="s">
        <v>327</v>
      </c>
      <c r="B277" s="45" t="s">
        <v>145</v>
      </c>
      <c r="C277" s="45" t="s">
        <v>77</v>
      </c>
      <c r="D277" s="45" t="s">
        <v>380</v>
      </c>
      <c r="E277" s="45" t="s">
        <v>56</v>
      </c>
      <c r="F277" s="173">
        <v>14.61</v>
      </c>
      <c r="G277" s="173">
        <v>0</v>
      </c>
      <c r="H277" s="173">
        <v>0</v>
      </c>
      <c r="I277" s="173">
        <v>0</v>
      </c>
      <c r="J277" s="173">
        <f>F277+G277+H277+I277</f>
        <v>14.61</v>
      </c>
    </row>
    <row r="278" spans="1:10" s="20" customFormat="1" ht="23.25" customHeight="1">
      <c r="A278" s="116" t="s">
        <v>353</v>
      </c>
      <c r="B278" s="2" t="s">
        <v>145</v>
      </c>
      <c r="C278" s="2" t="s">
        <v>196</v>
      </c>
      <c r="D278" s="2"/>
      <c r="E278" s="2"/>
      <c r="F278" s="64">
        <v>27669.596999999998</v>
      </c>
      <c r="G278" s="64">
        <f>G279+G282</f>
        <v>0</v>
      </c>
      <c r="H278" s="64">
        <f>H279+H282</f>
        <v>0</v>
      </c>
      <c r="I278" s="64">
        <f>I279+I282</f>
        <v>0</v>
      </c>
      <c r="J278" s="64">
        <f>J279+J282</f>
        <v>27669.596999999998</v>
      </c>
    </row>
    <row r="279" spans="1:10" s="20" customFormat="1" ht="63" customHeight="1">
      <c r="A279" s="8" t="s">
        <v>843</v>
      </c>
      <c r="B279" s="45" t="s">
        <v>145</v>
      </c>
      <c r="C279" s="45" t="s">
        <v>196</v>
      </c>
      <c r="D279" s="45" t="s">
        <v>844</v>
      </c>
      <c r="E279" s="45" t="s">
        <v>283</v>
      </c>
      <c r="F279" s="57">
        <v>26083.92</v>
      </c>
      <c r="G279" s="57">
        <f>G280+G281</f>
        <v>0</v>
      </c>
      <c r="H279" s="57">
        <f>H280+H281</f>
        <v>0</v>
      </c>
      <c r="I279" s="57">
        <f>I280+I281</f>
        <v>0</v>
      </c>
      <c r="J279" s="57">
        <f>J280+J281</f>
        <v>26083.92</v>
      </c>
    </row>
    <row r="280" spans="1:10" s="20" customFormat="1" ht="23.25" customHeight="1">
      <c r="A280" s="8" t="s">
        <v>27</v>
      </c>
      <c r="B280" s="45" t="s">
        <v>145</v>
      </c>
      <c r="C280" s="45" t="s">
        <v>196</v>
      </c>
      <c r="D280" s="45" t="s">
        <v>844</v>
      </c>
      <c r="E280" s="45" t="s">
        <v>30</v>
      </c>
      <c r="F280" s="173">
        <v>0</v>
      </c>
      <c r="G280" s="173">
        <v>0</v>
      </c>
      <c r="H280" s="173">
        <v>0</v>
      </c>
      <c r="I280" s="173">
        <v>0</v>
      </c>
      <c r="J280" s="173">
        <f>F280+G280+H280+I280</f>
        <v>0</v>
      </c>
    </row>
    <row r="281" spans="1:10" s="20" customFormat="1" ht="23.25" customHeight="1">
      <c r="A281" s="8" t="s">
        <v>810</v>
      </c>
      <c r="B281" s="45" t="s">
        <v>145</v>
      </c>
      <c r="C281" s="45" t="s">
        <v>196</v>
      </c>
      <c r="D281" s="45" t="s">
        <v>844</v>
      </c>
      <c r="E281" s="45" t="s">
        <v>56</v>
      </c>
      <c r="F281" s="173">
        <v>26083.92</v>
      </c>
      <c r="G281" s="173">
        <v>0</v>
      </c>
      <c r="H281" s="173">
        <v>0</v>
      </c>
      <c r="I281" s="173">
        <v>0</v>
      </c>
      <c r="J281" s="173">
        <f>F281+G281+H281+I281</f>
        <v>26083.92</v>
      </c>
    </row>
    <row r="282" spans="1:10" s="20" customFormat="1" ht="65.25" customHeight="1">
      <c r="A282" s="144" t="s">
        <v>872</v>
      </c>
      <c r="B282" s="45" t="s">
        <v>145</v>
      </c>
      <c r="C282" s="45" t="s">
        <v>196</v>
      </c>
      <c r="D282" s="45" t="s">
        <v>871</v>
      </c>
      <c r="E282" s="45" t="s">
        <v>283</v>
      </c>
      <c r="F282" s="57">
        <v>1585.6770000000001</v>
      </c>
      <c r="G282" s="57">
        <f>G283</f>
        <v>0</v>
      </c>
      <c r="H282" s="57">
        <f>H283</f>
        <v>0</v>
      </c>
      <c r="I282" s="57">
        <f>I283</f>
        <v>0</v>
      </c>
      <c r="J282" s="57">
        <f>J283</f>
        <v>1585.6770000000001</v>
      </c>
    </row>
    <row r="283" spans="1:10" s="20" customFormat="1" ht="23.25" customHeight="1">
      <c r="A283" s="8" t="s">
        <v>810</v>
      </c>
      <c r="B283" s="45" t="s">
        <v>145</v>
      </c>
      <c r="C283" s="45" t="s">
        <v>196</v>
      </c>
      <c r="D283" s="45" t="s">
        <v>871</v>
      </c>
      <c r="E283" s="45" t="s">
        <v>56</v>
      </c>
      <c r="F283" s="173">
        <v>1585.6770000000001</v>
      </c>
      <c r="G283" s="173">
        <v>0</v>
      </c>
      <c r="H283" s="173">
        <v>0</v>
      </c>
      <c r="I283" s="173">
        <v>0</v>
      </c>
      <c r="J283" s="173">
        <f>F283+G283+H283+I283</f>
        <v>1585.6770000000001</v>
      </c>
    </row>
    <row r="284" spans="1:10" s="28" customFormat="1" ht="15" customHeight="1">
      <c r="A284" s="5" t="s">
        <v>136</v>
      </c>
      <c r="B284" s="44" t="s">
        <v>145</v>
      </c>
      <c r="C284" s="44" t="s">
        <v>137</v>
      </c>
      <c r="D284" s="44"/>
      <c r="E284" s="44"/>
      <c r="F284" s="62">
        <v>6659.178</v>
      </c>
      <c r="G284" s="62">
        <f>G288+G285</f>
        <v>0</v>
      </c>
      <c r="H284" s="62">
        <f>H288+H285</f>
        <v>0</v>
      </c>
      <c r="I284" s="62">
        <f>I288+I285</f>
        <v>0</v>
      </c>
      <c r="J284" s="62">
        <f>J288+J285</f>
        <v>6659.178</v>
      </c>
    </row>
    <row r="285" spans="1:10" s="28" customFormat="1" ht="36" customHeight="1">
      <c r="A285" s="7" t="s">
        <v>723</v>
      </c>
      <c r="B285" s="46" t="s">
        <v>145</v>
      </c>
      <c r="C285" s="46" t="s">
        <v>137</v>
      </c>
      <c r="D285" s="46" t="s">
        <v>369</v>
      </c>
      <c r="E285" s="46" t="s">
        <v>283</v>
      </c>
      <c r="F285" s="63">
        <v>6659.178</v>
      </c>
      <c r="G285" s="63">
        <f aca="true" t="shared" si="18" ref="G285:J286">G286</f>
        <v>0</v>
      </c>
      <c r="H285" s="63">
        <f t="shared" si="18"/>
        <v>0</v>
      </c>
      <c r="I285" s="63">
        <f t="shared" si="18"/>
        <v>0</v>
      </c>
      <c r="J285" s="63">
        <f t="shared" si="18"/>
        <v>6659.178</v>
      </c>
    </row>
    <row r="286" spans="1:10" s="28" customFormat="1" ht="37.5" customHeight="1">
      <c r="A286" s="7" t="s">
        <v>722</v>
      </c>
      <c r="B286" s="46" t="s">
        <v>145</v>
      </c>
      <c r="C286" s="46" t="s">
        <v>137</v>
      </c>
      <c r="D286" s="46" t="s">
        <v>724</v>
      </c>
      <c r="E286" s="46" t="s">
        <v>283</v>
      </c>
      <c r="F286" s="63">
        <v>6659.178</v>
      </c>
      <c r="G286" s="63">
        <f t="shared" si="18"/>
        <v>0</v>
      </c>
      <c r="H286" s="63">
        <f t="shared" si="18"/>
        <v>0</v>
      </c>
      <c r="I286" s="63">
        <f t="shared" si="18"/>
        <v>0</v>
      </c>
      <c r="J286" s="63">
        <f t="shared" si="18"/>
        <v>6659.178</v>
      </c>
    </row>
    <row r="287" spans="1:10" s="28" customFormat="1" ht="15" customHeight="1">
      <c r="A287" s="8" t="s">
        <v>24</v>
      </c>
      <c r="B287" s="45" t="s">
        <v>145</v>
      </c>
      <c r="C287" s="45" t="s">
        <v>137</v>
      </c>
      <c r="D287" s="45" t="s">
        <v>724</v>
      </c>
      <c r="E287" s="45" t="s">
        <v>23</v>
      </c>
      <c r="F287" s="173">
        <v>6659.178</v>
      </c>
      <c r="G287" s="173">
        <v>0</v>
      </c>
      <c r="H287" s="173">
        <v>0</v>
      </c>
      <c r="I287" s="173">
        <v>0</v>
      </c>
      <c r="J287" s="173">
        <f>F287+G287+H287+I287</f>
        <v>6659.178</v>
      </c>
    </row>
    <row r="288" spans="1:10" s="19" customFormat="1" ht="39" customHeight="1">
      <c r="A288" s="7" t="s">
        <v>620</v>
      </c>
      <c r="B288" s="46" t="s">
        <v>145</v>
      </c>
      <c r="C288" s="46" t="s">
        <v>137</v>
      </c>
      <c r="D288" s="121" t="s">
        <v>699</v>
      </c>
      <c r="E288" s="46" t="s">
        <v>283</v>
      </c>
      <c r="F288" s="173">
        <v>0</v>
      </c>
      <c r="G288" s="173">
        <v>0</v>
      </c>
      <c r="H288" s="173">
        <v>0</v>
      </c>
      <c r="I288" s="173">
        <v>0</v>
      </c>
      <c r="J288" s="173">
        <f>F288+G288+H288+I288</f>
        <v>0</v>
      </c>
    </row>
    <row r="289" spans="1:10" s="19" customFormat="1" ht="15" customHeight="1">
      <c r="A289" s="8" t="s">
        <v>24</v>
      </c>
      <c r="B289" s="45" t="s">
        <v>145</v>
      </c>
      <c r="C289" s="45" t="s">
        <v>137</v>
      </c>
      <c r="D289" s="119" t="s">
        <v>699</v>
      </c>
      <c r="E289" s="45" t="s">
        <v>23</v>
      </c>
      <c r="F289" s="173">
        <v>0</v>
      </c>
      <c r="G289" s="173">
        <v>0</v>
      </c>
      <c r="H289" s="173">
        <v>0</v>
      </c>
      <c r="I289" s="173">
        <v>0</v>
      </c>
      <c r="J289" s="173">
        <f>F289+G289+H289+I289</f>
        <v>0</v>
      </c>
    </row>
    <row r="290" spans="1:10" ht="27" customHeight="1">
      <c r="A290" s="4" t="s">
        <v>51</v>
      </c>
      <c r="B290" s="70" t="s">
        <v>125</v>
      </c>
      <c r="C290" s="71" t="s">
        <v>245</v>
      </c>
      <c r="D290" s="71"/>
      <c r="E290" s="71" t="s">
        <v>245</v>
      </c>
      <c r="F290" s="61">
        <v>615610.1960000001</v>
      </c>
      <c r="G290" s="61">
        <f>G295+G337+G441+G466+G503+G433+G500+G291</f>
        <v>894.657</v>
      </c>
      <c r="H290" s="61">
        <f>H295+H337+H441+H466+H503+H433+H500+H291</f>
        <v>0</v>
      </c>
      <c r="I290" s="61">
        <f>I295+I337+I441+I466+I503+I433+I500+I291</f>
        <v>365.84</v>
      </c>
      <c r="J290" s="61">
        <f>J295+J337+J441+J466+J503+J433+J500+J291</f>
        <v>616870.693</v>
      </c>
    </row>
    <row r="291" spans="1:10" ht="15" customHeight="1">
      <c r="A291" s="188" t="s">
        <v>143</v>
      </c>
      <c r="B291" s="186" t="s">
        <v>125</v>
      </c>
      <c r="C291" s="186" t="s">
        <v>141</v>
      </c>
      <c r="D291" s="187"/>
      <c r="E291" s="187"/>
      <c r="F291" s="189">
        <v>122</v>
      </c>
      <c r="G291" s="189">
        <f aca="true" t="shared" si="19" ref="G291:J293">G292</f>
        <v>0</v>
      </c>
      <c r="H291" s="189">
        <f t="shared" si="19"/>
        <v>0</v>
      </c>
      <c r="I291" s="189">
        <f t="shared" si="19"/>
        <v>0</v>
      </c>
      <c r="J291" s="189">
        <f t="shared" si="19"/>
        <v>122</v>
      </c>
    </row>
    <row r="292" spans="1:10" ht="27" customHeight="1">
      <c r="A292" s="7" t="s">
        <v>504</v>
      </c>
      <c r="B292" s="46" t="s">
        <v>125</v>
      </c>
      <c r="C292" s="46" t="s">
        <v>141</v>
      </c>
      <c r="D292" s="46" t="s">
        <v>249</v>
      </c>
      <c r="E292" s="46" t="s">
        <v>283</v>
      </c>
      <c r="F292" s="132">
        <v>122</v>
      </c>
      <c r="G292" s="132">
        <f t="shared" si="19"/>
        <v>0</v>
      </c>
      <c r="H292" s="132">
        <f t="shared" si="19"/>
        <v>0</v>
      </c>
      <c r="I292" s="132">
        <f t="shared" si="19"/>
        <v>0</v>
      </c>
      <c r="J292" s="132">
        <f t="shared" si="19"/>
        <v>122</v>
      </c>
    </row>
    <row r="293" spans="1:10" ht="27" customHeight="1">
      <c r="A293" s="7" t="s">
        <v>579</v>
      </c>
      <c r="B293" s="46" t="s">
        <v>125</v>
      </c>
      <c r="C293" s="46" t="s">
        <v>141</v>
      </c>
      <c r="D293" s="46" t="s">
        <v>577</v>
      </c>
      <c r="E293" s="46" t="s">
        <v>283</v>
      </c>
      <c r="F293" s="132">
        <v>122</v>
      </c>
      <c r="G293" s="132">
        <f t="shared" si="19"/>
        <v>0</v>
      </c>
      <c r="H293" s="132">
        <f t="shared" si="19"/>
        <v>0</v>
      </c>
      <c r="I293" s="132">
        <f t="shared" si="19"/>
        <v>0</v>
      </c>
      <c r="J293" s="132">
        <f t="shared" si="19"/>
        <v>122</v>
      </c>
    </row>
    <row r="294" spans="1:10" ht="27" customHeight="1">
      <c r="A294" s="8" t="s">
        <v>27</v>
      </c>
      <c r="B294" s="45" t="s">
        <v>125</v>
      </c>
      <c r="C294" s="45" t="s">
        <v>141</v>
      </c>
      <c r="D294" s="45" t="s">
        <v>577</v>
      </c>
      <c r="E294" s="45" t="s">
        <v>30</v>
      </c>
      <c r="F294" s="132">
        <v>122</v>
      </c>
      <c r="G294" s="132">
        <v>0</v>
      </c>
      <c r="H294" s="132">
        <v>0</v>
      </c>
      <c r="I294" s="132">
        <v>0</v>
      </c>
      <c r="J294" s="132">
        <f>F294+G294+H294+I294</f>
        <v>122</v>
      </c>
    </row>
    <row r="295" spans="1:10" s="19" customFormat="1" ht="12.75" customHeight="1">
      <c r="A295" s="5" t="s">
        <v>126</v>
      </c>
      <c r="B295" s="44" t="s">
        <v>125</v>
      </c>
      <c r="C295" s="44" t="s">
        <v>127</v>
      </c>
      <c r="D295" s="44"/>
      <c r="E295" s="44" t="s">
        <v>245</v>
      </c>
      <c r="F295" s="62">
        <v>109976.27500000001</v>
      </c>
      <c r="G295" s="62">
        <f>G306+G296+G304+G320</f>
        <v>841.8199999999999</v>
      </c>
      <c r="H295" s="62">
        <f>H306+H296+H304+H320</f>
        <v>0</v>
      </c>
      <c r="I295" s="62">
        <f>I306+I296+I304+I320</f>
        <v>0</v>
      </c>
      <c r="J295" s="62">
        <f>J306+J296+J304+J320</f>
        <v>110818.09500000002</v>
      </c>
    </row>
    <row r="296" spans="1:10" s="19" customFormat="1" ht="33" customHeight="1">
      <c r="A296" s="7" t="s">
        <v>48</v>
      </c>
      <c r="B296" s="46" t="s">
        <v>125</v>
      </c>
      <c r="C296" s="46" t="s">
        <v>127</v>
      </c>
      <c r="D296" s="46" t="s">
        <v>157</v>
      </c>
      <c r="E296" s="46" t="s">
        <v>283</v>
      </c>
      <c r="F296" s="63">
        <v>61862.100000000006</v>
      </c>
      <c r="G296" s="63">
        <f>G297+G300+G302</f>
        <v>0</v>
      </c>
      <c r="H296" s="63">
        <f>H297+H300+H302</f>
        <v>0</v>
      </c>
      <c r="I296" s="63">
        <f>I297+I300+I302</f>
        <v>0</v>
      </c>
      <c r="J296" s="63">
        <f>J297+J300+J302</f>
        <v>61862.100000000006</v>
      </c>
    </row>
    <row r="297" spans="1:10" s="19" customFormat="1" ht="47.25" customHeight="1">
      <c r="A297" s="7" t="s">
        <v>49</v>
      </c>
      <c r="B297" s="46" t="s">
        <v>125</v>
      </c>
      <c r="C297" s="46" t="s">
        <v>127</v>
      </c>
      <c r="D297" s="46" t="s">
        <v>555</v>
      </c>
      <c r="E297" s="46" t="s">
        <v>283</v>
      </c>
      <c r="F297" s="63">
        <v>61256</v>
      </c>
      <c r="G297" s="63">
        <f>G298+G299</f>
        <v>0</v>
      </c>
      <c r="H297" s="63">
        <f>H298+H299</f>
        <v>0</v>
      </c>
      <c r="I297" s="63">
        <f>I298+I299</f>
        <v>0</v>
      </c>
      <c r="J297" s="63">
        <f>J298+J299</f>
        <v>61256</v>
      </c>
    </row>
    <row r="298" spans="1:10" s="19" customFormat="1" ht="47.25" customHeight="1">
      <c r="A298" s="8" t="s">
        <v>28</v>
      </c>
      <c r="B298" s="45" t="s">
        <v>125</v>
      </c>
      <c r="C298" s="45" t="s">
        <v>127</v>
      </c>
      <c r="D298" s="45" t="s">
        <v>555</v>
      </c>
      <c r="E298" s="45" t="s">
        <v>26</v>
      </c>
      <c r="F298" s="173">
        <v>59864</v>
      </c>
      <c r="G298" s="173">
        <v>0</v>
      </c>
      <c r="H298" s="173">
        <v>0</v>
      </c>
      <c r="I298" s="173">
        <v>0</v>
      </c>
      <c r="J298" s="173">
        <f>F298+G298+H298+I298</f>
        <v>59864</v>
      </c>
    </row>
    <row r="299" spans="1:10" s="19" customFormat="1" ht="30" customHeight="1">
      <c r="A299" s="8" t="s">
        <v>27</v>
      </c>
      <c r="B299" s="45" t="s">
        <v>125</v>
      </c>
      <c r="C299" s="45" t="s">
        <v>127</v>
      </c>
      <c r="D299" s="45" t="s">
        <v>555</v>
      </c>
      <c r="E299" s="45" t="s">
        <v>30</v>
      </c>
      <c r="F299" s="173">
        <v>1392</v>
      </c>
      <c r="G299" s="173">
        <v>0</v>
      </c>
      <c r="H299" s="173">
        <v>0</v>
      </c>
      <c r="I299" s="173">
        <v>0</v>
      </c>
      <c r="J299" s="173">
        <f>F299+G299+H299+I299</f>
        <v>1392</v>
      </c>
    </row>
    <row r="300" spans="1:10" s="19" customFormat="1" ht="68.25" customHeight="1">
      <c r="A300" s="34" t="s">
        <v>420</v>
      </c>
      <c r="B300" s="46" t="s">
        <v>125</v>
      </c>
      <c r="C300" s="46" t="s">
        <v>127</v>
      </c>
      <c r="D300" s="46" t="s">
        <v>556</v>
      </c>
      <c r="E300" s="46" t="s">
        <v>283</v>
      </c>
      <c r="F300" s="63">
        <v>202.3</v>
      </c>
      <c r="G300" s="63">
        <f>G301</f>
        <v>0</v>
      </c>
      <c r="H300" s="63">
        <f>H301</f>
        <v>0</v>
      </c>
      <c r="I300" s="63">
        <f>I301</f>
        <v>0</v>
      </c>
      <c r="J300" s="63">
        <f>J301</f>
        <v>202.3</v>
      </c>
    </row>
    <row r="301" spans="1:10" s="19" customFormat="1" ht="24.75" customHeight="1">
      <c r="A301" s="8" t="s">
        <v>27</v>
      </c>
      <c r="B301" s="45" t="s">
        <v>125</v>
      </c>
      <c r="C301" s="45" t="s">
        <v>127</v>
      </c>
      <c r="D301" s="45" t="s">
        <v>556</v>
      </c>
      <c r="E301" s="45" t="s">
        <v>30</v>
      </c>
      <c r="F301" s="173">
        <v>202.3</v>
      </c>
      <c r="G301" s="173">
        <v>0</v>
      </c>
      <c r="H301" s="173">
        <v>0</v>
      </c>
      <c r="I301" s="173">
        <v>0</v>
      </c>
      <c r="J301" s="173">
        <f>F301+G301+H301+I301</f>
        <v>202.3</v>
      </c>
    </row>
    <row r="302" spans="1:10" s="19" customFormat="1" ht="24.75" customHeight="1">
      <c r="A302" s="29" t="s">
        <v>794</v>
      </c>
      <c r="B302" s="45" t="s">
        <v>125</v>
      </c>
      <c r="C302" s="45" t="s">
        <v>127</v>
      </c>
      <c r="D302" s="45" t="s">
        <v>793</v>
      </c>
      <c r="E302" s="45" t="s">
        <v>283</v>
      </c>
      <c r="F302" s="173">
        <v>403.8</v>
      </c>
      <c r="G302" s="173">
        <v>0</v>
      </c>
      <c r="H302" s="173">
        <v>0</v>
      </c>
      <c r="I302" s="173">
        <v>0</v>
      </c>
      <c r="J302" s="173">
        <f>F302+G302+H302+I302</f>
        <v>403.8</v>
      </c>
    </row>
    <row r="303" spans="1:10" s="19" customFormat="1" ht="24.75" customHeight="1">
      <c r="A303" s="8" t="s">
        <v>27</v>
      </c>
      <c r="B303" s="45" t="s">
        <v>125</v>
      </c>
      <c r="C303" s="45" t="s">
        <v>127</v>
      </c>
      <c r="D303" s="45" t="s">
        <v>793</v>
      </c>
      <c r="E303" s="45" t="s">
        <v>30</v>
      </c>
      <c r="F303" s="173">
        <v>403.8</v>
      </c>
      <c r="G303" s="173">
        <v>0</v>
      </c>
      <c r="H303" s="173">
        <v>0</v>
      </c>
      <c r="I303" s="173">
        <v>0</v>
      </c>
      <c r="J303" s="173">
        <f>F303+G303+H303+I303</f>
        <v>403.8</v>
      </c>
    </row>
    <row r="304" spans="1:10" s="19" customFormat="1" ht="24.75" customHeight="1">
      <c r="A304" s="7" t="s">
        <v>224</v>
      </c>
      <c r="B304" s="46" t="s">
        <v>125</v>
      </c>
      <c r="C304" s="46" t="s">
        <v>127</v>
      </c>
      <c r="D304" s="46" t="s">
        <v>442</v>
      </c>
      <c r="E304" s="46" t="s">
        <v>283</v>
      </c>
      <c r="F304" s="57">
        <v>2523.147</v>
      </c>
      <c r="G304" s="57">
        <f>G305</f>
        <v>215.789</v>
      </c>
      <c r="H304" s="57">
        <f>H305</f>
        <v>0</v>
      </c>
      <c r="I304" s="57">
        <f>I305</f>
        <v>0</v>
      </c>
      <c r="J304" s="57">
        <f>J305</f>
        <v>2738.9359999999997</v>
      </c>
    </row>
    <row r="305" spans="1:10" s="19" customFormat="1" ht="24.75" customHeight="1">
      <c r="A305" s="8" t="s">
        <v>28</v>
      </c>
      <c r="B305" s="46" t="s">
        <v>125</v>
      </c>
      <c r="C305" s="46" t="s">
        <v>127</v>
      </c>
      <c r="D305" s="45" t="s">
        <v>442</v>
      </c>
      <c r="E305" s="45" t="s">
        <v>26</v>
      </c>
      <c r="F305" s="173">
        <v>2523.147</v>
      </c>
      <c r="G305" s="173">
        <v>215.789</v>
      </c>
      <c r="H305" s="173">
        <v>0</v>
      </c>
      <c r="I305" s="173">
        <v>0</v>
      </c>
      <c r="J305" s="173">
        <f>F305+G305+H305+I305</f>
        <v>2738.9359999999997</v>
      </c>
    </row>
    <row r="306" spans="1:10" s="19" customFormat="1" ht="24" customHeight="1">
      <c r="A306" s="7" t="s">
        <v>12</v>
      </c>
      <c r="B306" s="46" t="s">
        <v>125</v>
      </c>
      <c r="C306" s="46" t="s">
        <v>127</v>
      </c>
      <c r="D306" s="46" t="s">
        <v>247</v>
      </c>
      <c r="E306" s="46" t="s">
        <v>283</v>
      </c>
      <c r="F306" s="173">
        <v>40033.281</v>
      </c>
      <c r="G306" s="173">
        <f>G307</f>
        <v>626.031</v>
      </c>
      <c r="H306" s="173">
        <f>H307</f>
        <v>0</v>
      </c>
      <c r="I306" s="173">
        <f>I307</f>
        <v>0</v>
      </c>
      <c r="J306" s="173">
        <f>J307</f>
        <v>40659.312000000005</v>
      </c>
    </row>
    <row r="307" spans="1:10" s="21" customFormat="1" ht="24" customHeight="1">
      <c r="A307" s="7" t="s">
        <v>652</v>
      </c>
      <c r="B307" s="46" t="s">
        <v>125</v>
      </c>
      <c r="C307" s="46" t="s">
        <v>127</v>
      </c>
      <c r="D307" s="46" t="s">
        <v>274</v>
      </c>
      <c r="E307" s="46" t="s">
        <v>283</v>
      </c>
      <c r="F307" s="173">
        <v>40033.281</v>
      </c>
      <c r="G307" s="173">
        <f>G308+G312+G316+G318+G314</f>
        <v>626.031</v>
      </c>
      <c r="H307" s="173">
        <f>H308+H312+H316+H318+H314</f>
        <v>0</v>
      </c>
      <c r="I307" s="173">
        <f>I308+I312+I316+I318+I314</f>
        <v>0</v>
      </c>
      <c r="J307" s="173">
        <f>J308+J312+J316+J318+J314</f>
        <v>40659.312000000005</v>
      </c>
    </row>
    <row r="308" spans="1:10" s="21" customFormat="1" ht="22.5" customHeight="1">
      <c r="A308" s="7" t="s">
        <v>656</v>
      </c>
      <c r="B308" s="46" t="s">
        <v>125</v>
      </c>
      <c r="C308" s="46" t="s">
        <v>127</v>
      </c>
      <c r="D308" s="46" t="s">
        <v>383</v>
      </c>
      <c r="E308" s="46" t="s">
        <v>283</v>
      </c>
      <c r="F308" s="173">
        <v>37025.687000000005</v>
      </c>
      <c r="G308" s="173">
        <f>G309+G310+G311</f>
        <v>-104.491</v>
      </c>
      <c r="H308" s="173">
        <v>0</v>
      </c>
      <c r="I308" s="173">
        <v>0</v>
      </c>
      <c r="J308" s="173">
        <f aca="true" t="shared" si="20" ref="J308:J313">F308+G308+H308+I308</f>
        <v>36921.196</v>
      </c>
    </row>
    <row r="309" spans="1:10" s="20" customFormat="1" ht="46.5" customHeight="1">
      <c r="A309" s="8" t="s">
        <v>28</v>
      </c>
      <c r="B309" s="45" t="s">
        <v>125</v>
      </c>
      <c r="C309" s="45" t="s">
        <v>127</v>
      </c>
      <c r="D309" s="45" t="s">
        <v>383</v>
      </c>
      <c r="E309" s="45" t="s">
        <v>26</v>
      </c>
      <c r="F309" s="173">
        <v>15772.709</v>
      </c>
      <c r="G309" s="173">
        <v>0</v>
      </c>
      <c r="H309" s="173">
        <v>0</v>
      </c>
      <c r="I309" s="173">
        <v>0</v>
      </c>
      <c r="J309" s="173">
        <f t="shared" si="20"/>
        <v>15772.709</v>
      </c>
    </row>
    <row r="310" spans="1:10" s="20" customFormat="1" ht="24" customHeight="1">
      <c r="A310" s="8" t="s">
        <v>27</v>
      </c>
      <c r="B310" s="45" t="s">
        <v>125</v>
      </c>
      <c r="C310" s="45" t="s">
        <v>127</v>
      </c>
      <c r="D310" s="45" t="s">
        <v>383</v>
      </c>
      <c r="E310" s="45" t="s">
        <v>30</v>
      </c>
      <c r="F310" s="173">
        <v>20197.696</v>
      </c>
      <c r="G310" s="173">
        <v>-104.491</v>
      </c>
      <c r="H310" s="173">
        <v>0</v>
      </c>
      <c r="I310" s="173">
        <v>0</v>
      </c>
      <c r="J310" s="173">
        <f t="shared" si="20"/>
        <v>20093.204999999998</v>
      </c>
    </row>
    <row r="311" spans="1:10" s="20" customFormat="1" ht="11.25" customHeight="1">
      <c r="A311" s="8" t="s">
        <v>22</v>
      </c>
      <c r="B311" s="45" t="s">
        <v>125</v>
      </c>
      <c r="C311" s="45" t="s">
        <v>127</v>
      </c>
      <c r="D311" s="45" t="s">
        <v>383</v>
      </c>
      <c r="E311" s="45" t="s">
        <v>21</v>
      </c>
      <c r="F311" s="173">
        <v>1055.2820000000002</v>
      </c>
      <c r="G311" s="173">
        <v>0</v>
      </c>
      <c r="H311" s="173">
        <v>0</v>
      </c>
      <c r="I311" s="173">
        <v>0</v>
      </c>
      <c r="J311" s="173">
        <f t="shared" si="20"/>
        <v>1055.2820000000002</v>
      </c>
    </row>
    <row r="312" spans="1:10" s="20" customFormat="1" ht="70.5" customHeight="1">
      <c r="A312" s="30" t="s">
        <v>608</v>
      </c>
      <c r="B312" s="46" t="s">
        <v>125</v>
      </c>
      <c r="C312" s="46" t="s">
        <v>127</v>
      </c>
      <c r="D312" s="45" t="s">
        <v>609</v>
      </c>
      <c r="E312" s="46" t="s">
        <v>283</v>
      </c>
      <c r="F312" s="173">
        <v>40</v>
      </c>
      <c r="G312" s="173">
        <v>0</v>
      </c>
      <c r="H312" s="173">
        <v>0</v>
      </c>
      <c r="I312" s="173">
        <v>0</v>
      </c>
      <c r="J312" s="173">
        <f t="shared" si="20"/>
        <v>40</v>
      </c>
    </row>
    <row r="313" spans="1:10" s="20" customFormat="1" ht="26.25" customHeight="1">
      <c r="A313" s="8" t="s">
        <v>27</v>
      </c>
      <c r="B313" s="45" t="s">
        <v>125</v>
      </c>
      <c r="C313" s="45" t="s">
        <v>127</v>
      </c>
      <c r="D313" s="45" t="s">
        <v>609</v>
      </c>
      <c r="E313" s="45" t="s">
        <v>30</v>
      </c>
      <c r="F313" s="173">
        <v>40</v>
      </c>
      <c r="G313" s="173">
        <v>0</v>
      </c>
      <c r="H313" s="173">
        <v>0</v>
      </c>
      <c r="I313" s="173">
        <v>0</v>
      </c>
      <c r="J313" s="173">
        <f t="shared" si="20"/>
        <v>40</v>
      </c>
    </row>
    <row r="314" spans="1:10" s="20" customFormat="1" ht="31.5" customHeight="1">
      <c r="A314" s="144" t="s">
        <v>794</v>
      </c>
      <c r="B314" s="45" t="s">
        <v>125</v>
      </c>
      <c r="C314" s="45" t="s">
        <v>127</v>
      </c>
      <c r="D314" s="45" t="s">
        <v>987</v>
      </c>
      <c r="E314" s="45" t="s">
        <v>283</v>
      </c>
      <c r="F314" s="69">
        <v>136</v>
      </c>
      <c r="G314" s="69">
        <f>G315</f>
        <v>0</v>
      </c>
      <c r="H314" s="69">
        <f>H315</f>
        <v>0</v>
      </c>
      <c r="I314" s="69">
        <f>I315</f>
        <v>0</v>
      </c>
      <c r="J314" s="69">
        <f>J315</f>
        <v>136</v>
      </c>
    </row>
    <row r="315" spans="1:10" s="20" customFormat="1" ht="26.25" customHeight="1">
      <c r="A315" s="8" t="s">
        <v>27</v>
      </c>
      <c r="B315" s="45" t="s">
        <v>125</v>
      </c>
      <c r="C315" s="45" t="s">
        <v>127</v>
      </c>
      <c r="D315" s="45" t="s">
        <v>987</v>
      </c>
      <c r="E315" s="45" t="s">
        <v>30</v>
      </c>
      <c r="F315" s="173">
        <v>136</v>
      </c>
      <c r="G315" s="173">
        <v>0</v>
      </c>
      <c r="H315" s="173">
        <v>0</v>
      </c>
      <c r="I315" s="173">
        <v>0</v>
      </c>
      <c r="J315" s="173">
        <f>F315+G315+H315+I315</f>
        <v>136</v>
      </c>
    </row>
    <row r="316" spans="1:10" s="20" customFormat="1" ht="26.25" customHeight="1">
      <c r="A316" s="8" t="s">
        <v>876</v>
      </c>
      <c r="B316" s="45" t="s">
        <v>125</v>
      </c>
      <c r="C316" s="45" t="s">
        <v>127</v>
      </c>
      <c r="D316" s="45" t="s">
        <v>875</v>
      </c>
      <c r="E316" s="45" t="s">
        <v>283</v>
      </c>
      <c r="F316" s="69">
        <v>1667.492</v>
      </c>
      <c r="G316" s="69">
        <f>G317</f>
        <v>-2.671</v>
      </c>
      <c r="H316" s="69">
        <f>H317</f>
        <v>0</v>
      </c>
      <c r="I316" s="69">
        <f>I317</f>
        <v>0</v>
      </c>
      <c r="J316" s="69">
        <f>J317</f>
        <v>1664.821</v>
      </c>
    </row>
    <row r="317" spans="1:10" s="20" customFormat="1" ht="26.25" customHeight="1">
      <c r="A317" s="8" t="s">
        <v>27</v>
      </c>
      <c r="B317" s="45" t="s">
        <v>125</v>
      </c>
      <c r="C317" s="45" t="s">
        <v>127</v>
      </c>
      <c r="D317" s="45" t="s">
        <v>875</v>
      </c>
      <c r="E317" s="45" t="s">
        <v>30</v>
      </c>
      <c r="F317" s="173">
        <v>1667.492</v>
      </c>
      <c r="G317" s="173">
        <v>-2.671</v>
      </c>
      <c r="H317" s="173">
        <v>0</v>
      </c>
      <c r="I317" s="173">
        <v>0</v>
      </c>
      <c r="J317" s="173">
        <f>F317+G317+H317+I317</f>
        <v>1664.821</v>
      </c>
    </row>
    <row r="318" spans="1:10" s="20" customFormat="1" ht="26.25" customHeight="1">
      <c r="A318" s="8" t="s">
        <v>877</v>
      </c>
      <c r="B318" s="45" t="s">
        <v>125</v>
      </c>
      <c r="C318" s="45" t="s">
        <v>127</v>
      </c>
      <c r="D318" s="45" t="s">
        <v>388</v>
      </c>
      <c r="E318" s="45" t="s">
        <v>283</v>
      </c>
      <c r="F318" s="69">
        <v>1164.1019999999999</v>
      </c>
      <c r="G318" s="69">
        <f>G319</f>
        <v>733.193</v>
      </c>
      <c r="H318" s="69">
        <f>H319</f>
        <v>0</v>
      </c>
      <c r="I318" s="69">
        <f>I319</f>
        <v>0</v>
      </c>
      <c r="J318" s="69">
        <f>J319</f>
        <v>1897.2949999999998</v>
      </c>
    </row>
    <row r="319" spans="1:10" s="20" customFormat="1" ht="26.25" customHeight="1">
      <c r="A319" s="8" t="s">
        <v>27</v>
      </c>
      <c r="B319" s="45" t="s">
        <v>125</v>
      </c>
      <c r="C319" s="45" t="s">
        <v>127</v>
      </c>
      <c r="D319" s="45" t="s">
        <v>388</v>
      </c>
      <c r="E319" s="45" t="s">
        <v>30</v>
      </c>
      <c r="F319" s="173">
        <v>1164.1019999999999</v>
      </c>
      <c r="G319" s="173">
        <v>733.193</v>
      </c>
      <c r="H319" s="173">
        <v>0</v>
      </c>
      <c r="I319" s="173">
        <v>0</v>
      </c>
      <c r="J319" s="173">
        <f>F319+G319+H319+I319</f>
        <v>1897.2949999999998</v>
      </c>
    </row>
    <row r="320" spans="1:10" s="20" customFormat="1" ht="26.25" customHeight="1">
      <c r="A320" s="7" t="s">
        <v>149</v>
      </c>
      <c r="B320" s="46" t="s">
        <v>125</v>
      </c>
      <c r="C320" s="46" t="s">
        <v>127</v>
      </c>
      <c r="D320" s="46" t="s">
        <v>96</v>
      </c>
      <c r="E320" s="46" t="s">
        <v>283</v>
      </c>
      <c r="F320" s="69">
        <v>5557.747</v>
      </c>
      <c r="G320" s="69">
        <f>G321+G323+G325+G327+G329+G331+G333+G335</f>
        <v>0</v>
      </c>
      <c r="H320" s="69">
        <f>H321+H323+H325+H327+H329+H331+H333+H335</f>
        <v>0</v>
      </c>
      <c r="I320" s="69">
        <f>I321+I323+I325+I327+I329+I331+I333+I335</f>
        <v>0</v>
      </c>
      <c r="J320" s="69">
        <f>J321+J323+J325+J327+J329+J331+J333+J335</f>
        <v>5557.747</v>
      </c>
    </row>
    <row r="321" spans="1:10" s="20" customFormat="1" ht="26.25" customHeight="1">
      <c r="A321" s="34" t="s">
        <v>995</v>
      </c>
      <c r="B321" s="46" t="s">
        <v>125</v>
      </c>
      <c r="C321" s="45" t="s">
        <v>127</v>
      </c>
      <c r="D321" s="46" t="s">
        <v>996</v>
      </c>
      <c r="E321" s="46" t="s">
        <v>283</v>
      </c>
      <c r="F321" s="69">
        <v>1135.534</v>
      </c>
      <c r="G321" s="69">
        <f>G322</f>
        <v>0</v>
      </c>
      <c r="H321" s="69">
        <f>H322</f>
        <v>0</v>
      </c>
      <c r="I321" s="69">
        <f>I322</f>
        <v>0</v>
      </c>
      <c r="J321" s="69">
        <f>J322</f>
        <v>1135.534</v>
      </c>
    </row>
    <row r="322" spans="1:10" s="20" customFormat="1" ht="26.25" customHeight="1">
      <c r="A322" s="8" t="s">
        <v>27</v>
      </c>
      <c r="B322" s="45" t="s">
        <v>125</v>
      </c>
      <c r="C322" s="45" t="s">
        <v>127</v>
      </c>
      <c r="D322" s="45" t="s">
        <v>996</v>
      </c>
      <c r="E322" s="45" t="s">
        <v>30</v>
      </c>
      <c r="F322" s="173">
        <v>1135.534</v>
      </c>
      <c r="G322" s="173">
        <v>0</v>
      </c>
      <c r="H322" s="173">
        <v>0</v>
      </c>
      <c r="I322" s="173">
        <v>0</v>
      </c>
      <c r="J322" s="173">
        <f>F322+G322+H322+I322</f>
        <v>1135.534</v>
      </c>
    </row>
    <row r="323" spans="1:10" s="20" customFormat="1" ht="26.25" customHeight="1">
      <c r="A323" s="34" t="s">
        <v>995</v>
      </c>
      <c r="B323" s="46" t="s">
        <v>125</v>
      </c>
      <c r="C323" s="45" t="s">
        <v>127</v>
      </c>
      <c r="D323" s="46" t="s">
        <v>997</v>
      </c>
      <c r="E323" s="46" t="s">
        <v>283</v>
      </c>
      <c r="F323" s="69">
        <v>499.5</v>
      </c>
      <c r="G323" s="69">
        <f>G324</f>
        <v>0</v>
      </c>
      <c r="H323" s="69">
        <f>H324</f>
        <v>0</v>
      </c>
      <c r="I323" s="69">
        <f>I324</f>
        <v>0</v>
      </c>
      <c r="J323" s="69">
        <f>J324</f>
        <v>499.5</v>
      </c>
    </row>
    <row r="324" spans="1:10" s="20" customFormat="1" ht="26.25" customHeight="1">
      <c r="A324" s="8" t="s">
        <v>27</v>
      </c>
      <c r="B324" s="45" t="s">
        <v>125</v>
      </c>
      <c r="C324" s="46" t="s">
        <v>127</v>
      </c>
      <c r="D324" s="45" t="s">
        <v>997</v>
      </c>
      <c r="E324" s="45" t="s">
        <v>30</v>
      </c>
      <c r="F324" s="173">
        <v>499.5</v>
      </c>
      <c r="G324" s="173">
        <v>0</v>
      </c>
      <c r="H324" s="173">
        <v>0</v>
      </c>
      <c r="I324" s="173">
        <v>0</v>
      </c>
      <c r="J324" s="173">
        <f>F324+G324+H324+I324</f>
        <v>499.5</v>
      </c>
    </row>
    <row r="325" spans="1:10" s="20" customFormat="1" ht="26.25" customHeight="1">
      <c r="A325" s="34" t="s">
        <v>995</v>
      </c>
      <c r="B325" s="46" t="s">
        <v>125</v>
      </c>
      <c r="C325" s="45" t="s">
        <v>127</v>
      </c>
      <c r="D325" s="46" t="s">
        <v>998</v>
      </c>
      <c r="E325" s="46" t="s">
        <v>283</v>
      </c>
      <c r="F325" s="69">
        <v>3060.013</v>
      </c>
      <c r="G325" s="69">
        <f>G326</f>
        <v>0</v>
      </c>
      <c r="H325" s="69">
        <f>H326</f>
        <v>0</v>
      </c>
      <c r="I325" s="69">
        <f>I326</f>
        <v>0</v>
      </c>
      <c r="J325" s="69">
        <f>J326</f>
        <v>3060.013</v>
      </c>
    </row>
    <row r="326" spans="1:10" s="20" customFormat="1" ht="26.25" customHeight="1">
      <c r="A326" s="8" t="s">
        <v>27</v>
      </c>
      <c r="B326" s="45" t="s">
        <v>125</v>
      </c>
      <c r="C326" s="45" t="s">
        <v>127</v>
      </c>
      <c r="D326" s="45" t="s">
        <v>998</v>
      </c>
      <c r="E326" s="45" t="s">
        <v>30</v>
      </c>
      <c r="F326" s="173">
        <v>3060.013</v>
      </c>
      <c r="G326" s="173">
        <v>0</v>
      </c>
      <c r="H326" s="173">
        <v>0</v>
      </c>
      <c r="I326" s="173">
        <v>0</v>
      </c>
      <c r="J326" s="173">
        <f>F326+G326+H326+I326</f>
        <v>3060.013</v>
      </c>
    </row>
    <row r="327" spans="1:10" s="20" customFormat="1" ht="26.25" customHeight="1">
      <c r="A327" s="34" t="s">
        <v>995</v>
      </c>
      <c r="B327" s="46" t="s">
        <v>125</v>
      </c>
      <c r="C327" s="45" t="s">
        <v>127</v>
      </c>
      <c r="D327" s="46" t="s">
        <v>999</v>
      </c>
      <c r="E327" s="46" t="s">
        <v>283</v>
      </c>
      <c r="F327" s="69">
        <v>857.142</v>
      </c>
      <c r="G327" s="69">
        <f>G328</f>
        <v>0</v>
      </c>
      <c r="H327" s="69">
        <f>H328</f>
        <v>0</v>
      </c>
      <c r="I327" s="69">
        <f>I328</f>
        <v>0</v>
      </c>
      <c r="J327" s="69">
        <f>J328</f>
        <v>857.142</v>
      </c>
    </row>
    <row r="328" spans="1:10" s="20" customFormat="1" ht="26.25" customHeight="1">
      <c r="A328" s="8" t="s">
        <v>27</v>
      </c>
      <c r="B328" s="45" t="s">
        <v>125</v>
      </c>
      <c r="C328" s="46" t="s">
        <v>127</v>
      </c>
      <c r="D328" s="45" t="s">
        <v>999</v>
      </c>
      <c r="E328" s="45" t="s">
        <v>30</v>
      </c>
      <c r="F328" s="173">
        <v>857.142</v>
      </c>
      <c r="G328" s="173">
        <v>0</v>
      </c>
      <c r="H328" s="173">
        <v>0</v>
      </c>
      <c r="I328" s="173">
        <v>0</v>
      </c>
      <c r="J328" s="173">
        <f>F328+G328+H328+I328</f>
        <v>857.142</v>
      </c>
    </row>
    <row r="329" spans="1:10" s="20" customFormat="1" ht="26.25" customHeight="1">
      <c r="A329" s="34" t="s">
        <v>995</v>
      </c>
      <c r="B329" s="46" t="s">
        <v>125</v>
      </c>
      <c r="C329" s="45" t="s">
        <v>127</v>
      </c>
      <c r="D329" s="46" t="s">
        <v>1000</v>
      </c>
      <c r="E329" s="46" t="s">
        <v>283</v>
      </c>
      <c r="F329" s="69">
        <v>1.137</v>
      </c>
      <c r="G329" s="69">
        <f>G330</f>
        <v>0</v>
      </c>
      <c r="H329" s="69">
        <f>H330</f>
        <v>0</v>
      </c>
      <c r="I329" s="69">
        <f>I330</f>
        <v>0</v>
      </c>
      <c r="J329" s="69">
        <f>J330</f>
        <v>1.137</v>
      </c>
    </row>
    <row r="330" spans="1:10" s="20" customFormat="1" ht="26.25" customHeight="1">
      <c r="A330" s="8" t="s">
        <v>27</v>
      </c>
      <c r="B330" s="45" t="s">
        <v>125</v>
      </c>
      <c r="C330" s="45" t="s">
        <v>127</v>
      </c>
      <c r="D330" s="46" t="s">
        <v>1000</v>
      </c>
      <c r="E330" s="45" t="s">
        <v>30</v>
      </c>
      <c r="F330" s="173">
        <v>1.137</v>
      </c>
      <c r="G330" s="173">
        <v>0</v>
      </c>
      <c r="H330" s="173">
        <v>0</v>
      </c>
      <c r="I330" s="173">
        <v>0</v>
      </c>
      <c r="J330" s="173">
        <f>G330+H330+I330+F330</f>
        <v>1.137</v>
      </c>
    </row>
    <row r="331" spans="1:10" s="20" customFormat="1" ht="26.25" customHeight="1">
      <c r="A331" s="34" t="s">
        <v>995</v>
      </c>
      <c r="B331" s="46" t="s">
        <v>125</v>
      </c>
      <c r="C331" s="45" t="s">
        <v>127</v>
      </c>
      <c r="D331" s="46" t="s">
        <v>1001</v>
      </c>
      <c r="E331" s="46" t="s">
        <v>283</v>
      </c>
      <c r="F331" s="69">
        <v>0.5</v>
      </c>
      <c r="G331" s="69">
        <f>G332</f>
        <v>0</v>
      </c>
      <c r="H331" s="69">
        <f>H332</f>
        <v>0</v>
      </c>
      <c r="I331" s="69">
        <f>I332</f>
        <v>0</v>
      </c>
      <c r="J331" s="69">
        <f>J332</f>
        <v>0.5</v>
      </c>
    </row>
    <row r="332" spans="1:10" s="20" customFormat="1" ht="26.25" customHeight="1">
      <c r="A332" s="8" t="s">
        <v>27</v>
      </c>
      <c r="B332" s="45" t="s">
        <v>125</v>
      </c>
      <c r="C332" s="46" t="s">
        <v>127</v>
      </c>
      <c r="D332" s="46" t="s">
        <v>1001</v>
      </c>
      <c r="E332" s="45" t="s">
        <v>30</v>
      </c>
      <c r="F332" s="173">
        <v>0.5</v>
      </c>
      <c r="G332" s="173">
        <v>0</v>
      </c>
      <c r="H332" s="173">
        <v>0</v>
      </c>
      <c r="I332" s="173">
        <v>0</v>
      </c>
      <c r="J332" s="173">
        <f>F332+G332+H332+I332</f>
        <v>0.5</v>
      </c>
    </row>
    <row r="333" spans="1:10" s="20" customFormat="1" ht="26.25" customHeight="1">
      <c r="A333" s="34" t="s">
        <v>995</v>
      </c>
      <c r="B333" s="46" t="s">
        <v>125</v>
      </c>
      <c r="C333" s="45" t="s">
        <v>127</v>
      </c>
      <c r="D333" s="46" t="s">
        <v>1002</v>
      </c>
      <c r="E333" s="46" t="s">
        <v>283</v>
      </c>
      <c r="F333" s="69">
        <v>3.063</v>
      </c>
      <c r="G333" s="69">
        <f>G334</f>
        <v>0</v>
      </c>
      <c r="H333" s="69">
        <f>H334</f>
        <v>0</v>
      </c>
      <c r="I333" s="69">
        <f>I334</f>
        <v>0</v>
      </c>
      <c r="J333" s="69">
        <f>J334</f>
        <v>3.063</v>
      </c>
    </row>
    <row r="334" spans="1:10" s="20" customFormat="1" ht="26.25" customHeight="1">
      <c r="A334" s="8" t="s">
        <v>27</v>
      </c>
      <c r="B334" s="45" t="s">
        <v>125</v>
      </c>
      <c r="C334" s="45" t="s">
        <v>127</v>
      </c>
      <c r="D334" s="45" t="s">
        <v>1002</v>
      </c>
      <c r="E334" s="45" t="s">
        <v>30</v>
      </c>
      <c r="F334" s="173">
        <v>3.063</v>
      </c>
      <c r="G334" s="173">
        <v>0</v>
      </c>
      <c r="H334" s="173">
        <v>0</v>
      </c>
      <c r="I334" s="173">
        <v>0</v>
      </c>
      <c r="J334" s="173">
        <f>F334+G334+H334+I334</f>
        <v>3.063</v>
      </c>
    </row>
    <row r="335" spans="1:10" s="20" customFormat="1" ht="26.25" customHeight="1">
      <c r="A335" s="34" t="s">
        <v>995</v>
      </c>
      <c r="B335" s="46" t="s">
        <v>125</v>
      </c>
      <c r="C335" s="45" t="s">
        <v>127</v>
      </c>
      <c r="D335" s="46" t="s">
        <v>1003</v>
      </c>
      <c r="E335" s="46" t="s">
        <v>283</v>
      </c>
      <c r="F335" s="69">
        <v>0.858</v>
      </c>
      <c r="G335" s="69">
        <f>G336</f>
        <v>0</v>
      </c>
      <c r="H335" s="69">
        <f>H336</f>
        <v>0</v>
      </c>
      <c r="I335" s="69">
        <f>I336</f>
        <v>0</v>
      </c>
      <c r="J335" s="69">
        <f>J336</f>
        <v>0.858</v>
      </c>
    </row>
    <row r="336" spans="1:10" s="20" customFormat="1" ht="26.25" customHeight="1">
      <c r="A336" s="8" t="s">
        <v>27</v>
      </c>
      <c r="B336" s="45" t="s">
        <v>125</v>
      </c>
      <c r="C336" s="46" t="s">
        <v>127</v>
      </c>
      <c r="D336" s="45" t="s">
        <v>1003</v>
      </c>
      <c r="E336" s="45" t="s">
        <v>30</v>
      </c>
      <c r="F336" s="173">
        <v>0.858</v>
      </c>
      <c r="G336" s="173">
        <v>0</v>
      </c>
      <c r="H336" s="173">
        <v>0</v>
      </c>
      <c r="I336" s="173">
        <v>0</v>
      </c>
      <c r="J336" s="173">
        <f>F336+G336+H336+I336</f>
        <v>0.858</v>
      </c>
    </row>
    <row r="337" spans="1:10" s="19" customFormat="1" ht="11.25" customHeight="1">
      <c r="A337" s="5" t="s">
        <v>128</v>
      </c>
      <c r="B337" s="44" t="s">
        <v>125</v>
      </c>
      <c r="C337" s="44" t="s">
        <v>74</v>
      </c>
      <c r="D337" s="44"/>
      <c r="E337" s="44" t="s">
        <v>245</v>
      </c>
      <c r="F337" s="62">
        <v>438787.157</v>
      </c>
      <c r="G337" s="62">
        <f>G338+G373+G368+G371+G408</f>
        <v>1082.152</v>
      </c>
      <c r="H337" s="62">
        <f>H338+H373+H368+H371+H408</f>
        <v>0</v>
      </c>
      <c r="I337" s="62">
        <f>I338+I373+I368+I371+I408</f>
        <v>365.84</v>
      </c>
      <c r="J337" s="62">
        <f>J338+J373+J368+J371+J408</f>
        <v>440235.149</v>
      </c>
    </row>
    <row r="338" spans="1:10" s="21" customFormat="1" ht="25.5" customHeight="1">
      <c r="A338" s="7" t="s">
        <v>530</v>
      </c>
      <c r="B338" s="46" t="s">
        <v>125</v>
      </c>
      <c r="C338" s="46" t="s">
        <v>74</v>
      </c>
      <c r="D338" s="46" t="s">
        <v>158</v>
      </c>
      <c r="E338" s="46" t="s">
        <v>283</v>
      </c>
      <c r="F338" s="63">
        <v>233765.69999999998</v>
      </c>
      <c r="G338" s="63">
        <f>G348+G364+G339+G342+G346+G353+G366+G359+G351+G356+G361</f>
        <v>0</v>
      </c>
      <c r="H338" s="63">
        <f>H348+H364+H339+H342+H346+H353+H366+H359+H351+H356+H361</f>
        <v>0</v>
      </c>
      <c r="I338" s="63">
        <f>I348+I364+I339+I342+I346+I353+I366+I359+I351+I356+I361</f>
        <v>0</v>
      </c>
      <c r="J338" s="63">
        <f>J348+J364+J339+J342+J346+J353+J366+J359+J351+J356+J361</f>
        <v>233765.69999999998</v>
      </c>
    </row>
    <row r="339" spans="1:10" s="21" customFormat="1" ht="36" customHeight="1">
      <c r="A339" s="7" t="s">
        <v>312</v>
      </c>
      <c r="B339" s="46" t="s">
        <v>125</v>
      </c>
      <c r="C339" s="46" t="s">
        <v>74</v>
      </c>
      <c r="D339" s="46" t="s">
        <v>557</v>
      </c>
      <c r="E339" s="46" t="s">
        <v>283</v>
      </c>
      <c r="F339" s="173">
        <v>1260.5</v>
      </c>
      <c r="G339" s="63">
        <f>G340+G341</f>
        <v>0</v>
      </c>
      <c r="H339" s="63">
        <f>H340+H341</f>
        <v>0</v>
      </c>
      <c r="I339" s="63">
        <f>I340+I341</f>
        <v>0</v>
      </c>
      <c r="J339" s="173">
        <f>F339+G339+H339+I339</f>
        <v>1260.5</v>
      </c>
    </row>
    <row r="340" spans="1:10" s="21" customFormat="1" ht="24.75" customHeight="1">
      <c r="A340" s="8" t="s">
        <v>27</v>
      </c>
      <c r="B340" s="45" t="s">
        <v>125</v>
      </c>
      <c r="C340" s="45" t="s">
        <v>74</v>
      </c>
      <c r="D340" s="45" t="s">
        <v>557</v>
      </c>
      <c r="E340" s="45" t="s">
        <v>30</v>
      </c>
      <c r="F340" s="173">
        <v>1097.225</v>
      </c>
      <c r="G340" s="173">
        <v>0</v>
      </c>
      <c r="H340" s="173">
        <v>0</v>
      </c>
      <c r="I340" s="173">
        <v>0</v>
      </c>
      <c r="J340" s="173">
        <f>F340+G340+H340+I340</f>
        <v>1097.225</v>
      </c>
    </row>
    <row r="341" spans="1:10" s="21" customFormat="1" ht="24.75" customHeight="1">
      <c r="A341" s="8" t="s">
        <v>121</v>
      </c>
      <c r="B341" s="45" t="s">
        <v>125</v>
      </c>
      <c r="C341" s="45" t="s">
        <v>74</v>
      </c>
      <c r="D341" s="45" t="s">
        <v>557</v>
      </c>
      <c r="E341" s="45" t="s">
        <v>29</v>
      </c>
      <c r="F341" s="173">
        <v>163.275</v>
      </c>
      <c r="G341" s="173">
        <v>0</v>
      </c>
      <c r="H341" s="173">
        <v>0</v>
      </c>
      <c r="I341" s="173">
        <v>0</v>
      </c>
      <c r="J341" s="173">
        <f>F341+G341+H341+I341</f>
        <v>163.275</v>
      </c>
    </row>
    <row r="342" spans="1:10" s="21" customFormat="1" ht="70.5" customHeight="1">
      <c r="A342" s="22" t="s">
        <v>117</v>
      </c>
      <c r="B342" s="46" t="s">
        <v>125</v>
      </c>
      <c r="C342" s="46" t="s">
        <v>74</v>
      </c>
      <c r="D342" s="46" t="s">
        <v>558</v>
      </c>
      <c r="E342" s="46" t="s">
        <v>283</v>
      </c>
      <c r="F342" s="173">
        <v>195985.6</v>
      </c>
      <c r="G342" s="173">
        <f>G343+G344+G345</f>
        <v>0</v>
      </c>
      <c r="H342" s="173">
        <f>H343+H344+H345</f>
        <v>0</v>
      </c>
      <c r="I342" s="173">
        <f>I343+I344+I345</f>
        <v>0</v>
      </c>
      <c r="J342" s="173">
        <f>J343+J344+J345</f>
        <v>195985.6</v>
      </c>
    </row>
    <row r="343" spans="1:10" s="21" customFormat="1" ht="45" customHeight="1">
      <c r="A343" s="8" t="s">
        <v>28</v>
      </c>
      <c r="B343" s="45" t="s">
        <v>125</v>
      </c>
      <c r="C343" s="45" t="s">
        <v>74</v>
      </c>
      <c r="D343" s="45" t="s">
        <v>558</v>
      </c>
      <c r="E343" s="45" t="s">
        <v>26</v>
      </c>
      <c r="F343" s="173">
        <v>171760.433</v>
      </c>
      <c r="G343" s="173">
        <v>0</v>
      </c>
      <c r="H343" s="173">
        <v>0</v>
      </c>
      <c r="I343" s="173">
        <v>0</v>
      </c>
      <c r="J343" s="173">
        <f>F343+G343+H343+I343</f>
        <v>171760.433</v>
      </c>
    </row>
    <row r="344" spans="1:10" s="21" customFormat="1" ht="31.5" customHeight="1">
      <c r="A344" s="8" t="s">
        <v>27</v>
      </c>
      <c r="B344" s="45" t="s">
        <v>125</v>
      </c>
      <c r="C344" s="45" t="s">
        <v>74</v>
      </c>
      <c r="D344" s="45" t="s">
        <v>558</v>
      </c>
      <c r="E344" s="45" t="s">
        <v>30</v>
      </c>
      <c r="F344" s="173">
        <v>2032.994</v>
      </c>
      <c r="G344" s="173">
        <v>0</v>
      </c>
      <c r="H344" s="173">
        <v>0</v>
      </c>
      <c r="I344" s="173">
        <v>0</v>
      </c>
      <c r="J344" s="173">
        <f>F344+G344+H344+I344</f>
        <v>2032.994</v>
      </c>
    </row>
    <row r="345" spans="1:10" s="21" customFormat="1" ht="24.75" customHeight="1">
      <c r="A345" s="8" t="s">
        <v>121</v>
      </c>
      <c r="B345" s="45" t="s">
        <v>125</v>
      </c>
      <c r="C345" s="45" t="s">
        <v>74</v>
      </c>
      <c r="D345" s="45" t="s">
        <v>558</v>
      </c>
      <c r="E345" s="45" t="s">
        <v>29</v>
      </c>
      <c r="F345" s="173">
        <v>22192.173</v>
      </c>
      <c r="G345" s="173">
        <v>0</v>
      </c>
      <c r="H345" s="173">
        <v>0</v>
      </c>
      <c r="I345" s="173">
        <v>0</v>
      </c>
      <c r="J345" s="173">
        <f>F345+G345+H345+I345</f>
        <v>22192.173</v>
      </c>
    </row>
    <row r="346" spans="1:10" s="21" customFormat="1" ht="57" customHeight="1">
      <c r="A346" s="7" t="s">
        <v>118</v>
      </c>
      <c r="B346" s="46" t="s">
        <v>125</v>
      </c>
      <c r="C346" s="46" t="s">
        <v>74</v>
      </c>
      <c r="D346" s="46" t="s">
        <v>563</v>
      </c>
      <c r="E346" s="46" t="s">
        <v>283</v>
      </c>
      <c r="F346" s="173">
        <v>67.9</v>
      </c>
      <c r="G346" s="173">
        <v>0</v>
      </c>
      <c r="H346" s="173">
        <v>0</v>
      </c>
      <c r="I346" s="173">
        <v>0</v>
      </c>
      <c r="J346" s="173">
        <f>F346+G346+H346+I346</f>
        <v>67.9</v>
      </c>
    </row>
    <row r="347" spans="1:10" s="21" customFormat="1" ht="24.75" customHeight="1">
      <c r="A347" s="8" t="s">
        <v>27</v>
      </c>
      <c r="B347" s="45" t="s">
        <v>125</v>
      </c>
      <c r="C347" s="45" t="s">
        <v>74</v>
      </c>
      <c r="D347" s="45" t="s">
        <v>563</v>
      </c>
      <c r="E347" s="45" t="s">
        <v>30</v>
      </c>
      <c r="F347" s="173">
        <v>67.9</v>
      </c>
      <c r="G347" s="173">
        <v>0</v>
      </c>
      <c r="H347" s="173">
        <v>0</v>
      </c>
      <c r="I347" s="173">
        <v>0</v>
      </c>
      <c r="J347" s="173">
        <f>F347+G347+H347+I347</f>
        <v>67.9</v>
      </c>
    </row>
    <row r="348" spans="1:10" s="21" customFormat="1" ht="45.75" customHeight="1">
      <c r="A348" s="7" t="s">
        <v>493</v>
      </c>
      <c r="B348" s="46" t="s">
        <v>125</v>
      </c>
      <c r="C348" s="46" t="s">
        <v>74</v>
      </c>
      <c r="D348" s="46" t="s">
        <v>494</v>
      </c>
      <c r="E348" s="46" t="s">
        <v>283</v>
      </c>
      <c r="F348" s="173">
        <v>1941.1</v>
      </c>
      <c r="G348" s="173">
        <f>G349+G350</f>
        <v>0</v>
      </c>
      <c r="H348" s="173">
        <f>H349+H350</f>
        <v>0</v>
      </c>
      <c r="I348" s="173">
        <f>I349+I350</f>
        <v>0</v>
      </c>
      <c r="J348" s="173">
        <f>J349+J350</f>
        <v>1941.1</v>
      </c>
    </row>
    <row r="349" spans="1:10" s="21" customFormat="1" ht="24.75" customHeight="1">
      <c r="A349" s="8" t="s">
        <v>27</v>
      </c>
      <c r="B349" s="45" t="s">
        <v>125</v>
      </c>
      <c r="C349" s="45" t="s">
        <v>74</v>
      </c>
      <c r="D349" s="45" t="s">
        <v>494</v>
      </c>
      <c r="E349" s="45" t="s">
        <v>30</v>
      </c>
      <c r="F349" s="173">
        <v>1767.6789999999999</v>
      </c>
      <c r="G349" s="173">
        <v>0</v>
      </c>
      <c r="H349" s="173">
        <v>0</v>
      </c>
      <c r="I349" s="173">
        <v>0</v>
      </c>
      <c r="J349" s="173">
        <f>F349+G349+H349+I349</f>
        <v>1767.6789999999999</v>
      </c>
    </row>
    <row r="350" spans="1:10" s="21" customFormat="1" ht="24.75" customHeight="1">
      <c r="A350" s="8" t="s">
        <v>121</v>
      </c>
      <c r="B350" s="45" t="s">
        <v>125</v>
      </c>
      <c r="C350" s="45" t="s">
        <v>74</v>
      </c>
      <c r="D350" s="45" t="s">
        <v>494</v>
      </c>
      <c r="E350" s="45" t="s">
        <v>29</v>
      </c>
      <c r="F350" s="173">
        <v>173.421</v>
      </c>
      <c r="G350" s="173">
        <v>0</v>
      </c>
      <c r="H350" s="173">
        <v>0</v>
      </c>
      <c r="I350" s="173">
        <v>0</v>
      </c>
      <c r="J350" s="173">
        <f>F350+G350+H350+I350</f>
        <v>173.421</v>
      </c>
    </row>
    <row r="351" spans="1:10" s="21" customFormat="1" ht="25.5" customHeight="1">
      <c r="A351" s="35" t="s">
        <v>791</v>
      </c>
      <c r="B351" s="45" t="s">
        <v>125</v>
      </c>
      <c r="C351" s="45" t="s">
        <v>74</v>
      </c>
      <c r="D351" s="45" t="s">
        <v>790</v>
      </c>
      <c r="E351" s="45" t="s">
        <v>283</v>
      </c>
      <c r="F351" s="173">
        <v>853.9</v>
      </c>
      <c r="G351" s="173">
        <v>0</v>
      </c>
      <c r="H351" s="173">
        <v>0</v>
      </c>
      <c r="I351" s="173">
        <v>0</v>
      </c>
      <c r="J351" s="173">
        <f>F351+G351+H351+I351</f>
        <v>853.9</v>
      </c>
    </row>
    <row r="352" spans="1:10" s="21" customFormat="1" ht="24.75" customHeight="1">
      <c r="A352" s="8" t="s">
        <v>27</v>
      </c>
      <c r="B352" s="45" t="s">
        <v>125</v>
      </c>
      <c r="C352" s="45" t="s">
        <v>74</v>
      </c>
      <c r="D352" s="45" t="s">
        <v>790</v>
      </c>
      <c r="E352" s="45" t="s">
        <v>30</v>
      </c>
      <c r="F352" s="173">
        <v>853.9</v>
      </c>
      <c r="G352" s="173">
        <v>0</v>
      </c>
      <c r="H352" s="173">
        <v>0</v>
      </c>
      <c r="I352" s="173">
        <v>0</v>
      </c>
      <c r="J352" s="173">
        <f>F352+G352+H352+I352</f>
        <v>853.9</v>
      </c>
    </row>
    <row r="353" spans="1:10" s="21" customFormat="1" ht="38.25" customHeight="1">
      <c r="A353" s="7" t="s">
        <v>705</v>
      </c>
      <c r="B353" s="46" t="s">
        <v>125</v>
      </c>
      <c r="C353" s="46" t="s">
        <v>74</v>
      </c>
      <c r="D353" s="46" t="s">
        <v>706</v>
      </c>
      <c r="E353" s="46" t="s">
        <v>283</v>
      </c>
      <c r="F353" s="63">
        <v>0</v>
      </c>
      <c r="G353" s="63">
        <f>G354+G355</f>
        <v>0</v>
      </c>
      <c r="H353" s="63">
        <f>H354+H355</f>
        <v>0</v>
      </c>
      <c r="I353" s="63">
        <f>I354+I355</f>
        <v>0</v>
      </c>
      <c r="J353" s="63">
        <f>J354+J355</f>
        <v>0</v>
      </c>
    </row>
    <row r="354" spans="1:10" s="21" customFormat="1" ht="24.75" customHeight="1">
      <c r="A354" s="8" t="s">
        <v>27</v>
      </c>
      <c r="B354" s="45" t="s">
        <v>125</v>
      </c>
      <c r="C354" s="45" t="s">
        <v>74</v>
      </c>
      <c r="D354" s="45" t="s">
        <v>706</v>
      </c>
      <c r="E354" s="45" t="s">
        <v>30</v>
      </c>
      <c r="F354" s="173">
        <v>0</v>
      </c>
      <c r="G354" s="173">
        <v>0</v>
      </c>
      <c r="H354" s="173">
        <v>0</v>
      </c>
      <c r="I354" s="173">
        <v>0</v>
      </c>
      <c r="J354" s="173">
        <f>F354+G354+H354+I354</f>
        <v>0</v>
      </c>
    </row>
    <row r="355" spans="1:10" s="21" customFormat="1" ht="24.75" customHeight="1">
      <c r="A355" s="8" t="s">
        <v>121</v>
      </c>
      <c r="B355" s="45" t="s">
        <v>125</v>
      </c>
      <c r="C355" s="45" t="s">
        <v>74</v>
      </c>
      <c r="D355" s="45" t="s">
        <v>706</v>
      </c>
      <c r="E355" s="45" t="s">
        <v>29</v>
      </c>
      <c r="F355" s="173">
        <v>0</v>
      </c>
      <c r="G355" s="173">
        <v>0</v>
      </c>
      <c r="H355" s="173">
        <v>0</v>
      </c>
      <c r="I355" s="173">
        <v>0</v>
      </c>
      <c r="J355" s="173">
        <f>F355+G355+H355+I355</f>
        <v>0</v>
      </c>
    </row>
    <row r="356" spans="1:10" s="21" customFormat="1" ht="24.75" customHeight="1">
      <c r="A356" s="7" t="s">
        <v>705</v>
      </c>
      <c r="B356" s="46" t="s">
        <v>125</v>
      </c>
      <c r="C356" s="46" t="s">
        <v>74</v>
      </c>
      <c r="D356" s="46" t="s">
        <v>848</v>
      </c>
      <c r="E356" s="46" t="s">
        <v>283</v>
      </c>
      <c r="F356" s="57">
        <v>13909.3</v>
      </c>
      <c r="G356" s="57">
        <f>G357+G358</f>
        <v>0</v>
      </c>
      <c r="H356" s="57">
        <f>H357+H358</f>
        <v>0</v>
      </c>
      <c r="I356" s="57">
        <f>I357+I358</f>
        <v>0</v>
      </c>
      <c r="J356" s="57">
        <f>J357+J358</f>
        <v>13909.3</v>
      </c>
    </row>
    <row r="357" spans="1:10" s="21" customFormat="1" ht="24.75" customHeight="1">
      <c r="A357" s="8" t="s">
        <v>27</v>
      </c>
      <c r="B357" s="45" t="s">
        <v>125</v>
      </c>
      <c r="C357" s="45" t="s">
        <v>74</v>
      </c>
      <c r="D357" s="45" t="s">
        <v>848</v>
      </c>
      <c r="E357" s="45" t="s">
        <v>30</v>
      </c>
      <c r="F357" s="173">
        <v>12726.462</v>
      </c>
      <c r="G357" s="173">
        <v>0</v>
      </c>
      <c r="H357" s="173">
        <v>0</v>
      </c>
      <c r="I357" s="173">
        <v>0</v>
      </c>
      <c r="J357" s="173">
        <f>F357+G357+H357+I357</f>
        <v>12726.462</v>
      </c>
    </row>
    <row r="358" spans="1:10" s="21" customFormat="1" ht="24.75" customHeight="1">
      <c r="A358" s="8" t="s">
        <v>121</v>
      </c>
      <c r="B358" s="45" t="s">
        <v>125</v>
      </c>
      <c r="C358" s="45" t="s">
        <v>74</v>
      </c>
      <c r="D358" s="45" t="s">
        <v>848</v>
      </c>
      <c r="E358" s="45" t="s">
        <v>29</v>
      </c>
      <c r="F358" s="173">
        <v>1182.838</v>
      </c>
      <c r="G358" s="173">
        <v>0</v>
      </c>
      <c r="H358" s="173">
        <v>0</v>
      </c>
      <c r="I358" s="173">
        <v>0</v>
      </c>
      <c r="J358" s="173">
        <f>F358+G358+H358+I358</f>
        <v>1182.838</v>
      </c>
    </row>
    <row r="359" spans="1:10" s="21" customFormat="1" ht="83.25" customHeight="1">
      <c r="A359" s="7" t="s">
        <v>733</v>
      </c>
      <c r="B359" s="46" t="s">
        <v>125</v>
      </c>
      <c r="C359" s="46" t="s">
        <v>74</v>
      </c>
      <c r="D359" s="46" t="s">
        <v>731</v>
      </c>
      <c r="E359" s="46" t="s">
        <v>283</v>
      </c>
      <c r="F359" s="63">
        <v>0</v>
      </c>
      <c r="G359" s="63">
        <f>G360</f>
        <v>0</v>
      </c>
      <c r="H359" s="63">
        <f>H360</f>
        <v>0</v>
      </c>
      <c r="I359" s="63">
        <f>I360</f>
        <v>0</v>
      </c>
      <c r="J359" s="63">
        <f>J360</f>
        <v>0</v>
      </c>
    </row>
    <row r="360" spans="1:10" s="21" customFormat="1" ht="48.75" customHeight="1">
      <c r="A360" s="8" t="s">
        <v>734</v>
      </c>
      <c r="B360" s="45" t="s">
        <v>125</v>
      </c>
      <c r="C360" s="45" t="s">
        <v>74</v>
      </c>
      <c r="D360" s="45" t="s">
        <v>731</v>
      </c>
      <c r="E360" s="45" t="s">
        <v>26</v>
      </c>
      <c r="F360" s="173">
        <v>0</v>
      </c>
      <c r="G360" s="173">
        <v>0</v>
      </c>
      <c r="H360" s="173">
        <v>0</v>
      </c>
      <c r="I360" s="173">
        <v>0</v>
      </c>
      <c r="J360" s="173">
        <f>F360+G360+H360+I360</f>
        <v>0</v>
      </c>
    </row>
    <row r="361" spans="1:10" s="21" customFormat="1" ht="48.75" customHeight="1">
      <c r="A361" s="7" t="s">
        <v>733</v>
      </c>
      <c r="B361" s="46" t="s">
        <v>125</v>
      </c>
      <c r="C361" s="46" t="s">
        <v>74</v>
      </c>
      <c r="D361" s="46" t="s">
        <v>849</v>
      </c>
      <c r="E361" s="46" t="s">
        <v>283</v>
      </c>
      <c r="F361" s="57">
        <v>19307.3</v>
      </c>
      <c r="G361" s="57">
        <f>G362+G363</f>
        <v>0</v>
      </c>
      <c r="H361" s="57">
        <f>H362+H363</f>
        <v>0</v>
      </c>
      <c r="I361" s="57">
        <f>I362+I363</f>
        <v>0</v>
      </c>
      <c r="J361" s="57">
        <f>J362+J363</f>
        <v>19307.3</v>
      </c>
    </row>
    <row r="362" spans="1:10" s="21" customFormat="1" ht="48.75" customHeight="1">
      <c r="A362" s="8" t="s">
        <v>734</v>
      </c>
      <c r="B362" s="45" t="s">
        <v>125</v>
      </c>
      <c r="C362" s="45" t="s">
        <v>74</v>
      </c>
      <c r="D362" s="45" t="s">
        <v>849</v>
      </c>
      <c r="E362" s="45" t="s">
        <v>26</v>
      </c>
      <c r="F362" s="173">
        <v>17455.915</v>
      </c>
      <c r="G362" s="173">
        <v>0</v>
      </c>
      <c r="H362" s="173">
        <v>0</v>
      </c>
      <c r="I362" s="173">
        <v>0</v>
      </c>
      <c r="J362" s="173">
        <f aca="true" t="shared" si="21" ref="J362:J367">F362+G362+H362+I362</f>
        <v>17455.915</v>
      </c>
    </row>
    <row r="363" spans="1:10" s="21" customFormat="1" ht="33.75" customHeight="1">
      <c r="A363" s="8" t="s">
        <v>121</v>
      </c>
      <c r="B363" s="45" t="s">
        <v>125</v>
      </c>
      <c r="C363" s="45" t="s">
        <v>74</v>
      </c>
      <c r="D363" s="45" t="s">
        <v>849</v>
      </c>
      <c r="E363" s="45" t="s">
        <v>29</v>
      </c>
      <c r="F363" s="173">
        <v>1851.385</v>
      </c>
      <c r="G363" s="173">
        <v>0</v>
      </c>
      <c r="H363" s="173">
        <v>0</v>
      </c>
      <c r="I363" s="173">
        <v>0</v>
      </c>
      <c r="J363" s="173">
        <f t="shared" si="21"/>
        <v>1851.385</v>
      </c>
    </row>
    <row r="364" spans="1:10" s="21" customFormat="1" ht="39.75" customHeight="1">
      <c r="A364" s="7" t="s">
        <v>540</v>
      </c>
      <c r="B364" s="46" t="s">
        <v>125</v>
      </c>
      <c r="C364" s="46" t="s">
        <v>74</v>
      </c>
      <c r="D364" s="46" t="s">
        <v>541</v>
      </c>
      <c r="E364" s="46" t="s">
        <v>283</v>
      </c>
      <c r="F364" s="173">
        <v>0</v>
      </c>
      <c r="G364" s="173">
        <v>0</v>
      </c>
      <c r="H364" s="173">
        <v>0</v>
      </c>
      <c r="I364" s="173">
        <v>0</v>
      </c>
      <c r="J364" s="173">
        <f t="shared" si="21"/>
        <v>0</v>
      </c>
    </row>
    <row r="365" spans="1:10" s="21" customFormat="1" ht="24.75" customHeight="1">
      <c r="A365" s="8" t="s">
        <v>27</v>
      </c>
      <c r="B365" s="45" t="s">
        <v>125</v>
      </c>
      <c r="C365" s="45" t="s">
        <v>74</v>
      </c>
      <c r="D365" s="45" t="s">
        <v>541</v>
      </c>
      <c r="E365" s="45" t="s">
        <v>30</v>
      </c>
      <c r="F365" s="173">
        <v>0</v>
      </c>
      <c r="G365" s="173">
        <v>0</v>
      </c>
      <c r="H365" s="173">
        <v>0</v>
      </c>
      <c r="I365" s="173">
        <v>0</v>
      </c>
      <c r="J365" s="173">
        <f t="shared" si="21"/>
        <v>0</v>
      </c>
    </row>
    <row r="366" spans="1:10" s="21" customFormat="1" ht="51" customHeight="1">
      <c r="A366" s="29" t="s">
        <v>788</v>
      </c>
      <c r="B366" s="46" t="s">
        <v>125</v>
      </c>
      <c r="C366" s="46" t="s">
        <v>74</v>
      </c>
      <c r="D366" s="45" t="s">
        <v>787</v>
      </c>
      <c r="E366" s="46" t="s">
        <v>283</v>
      </c>
      <c r="F366" s="173">
        <v>440.1</v>
      </c>
      <c r="G366" s="173">
        <v>0</v>
      </c>
      <c r="H366" s="173">
        <v>0</v>
      </c>
      <c r="I366" s="173">
        <v>0</v>
      </c>
      <c r="J366" s="173">
        <f t="shared" si="21"/>
        <v>440.1</v>
      </c>
    </row>
    <row r="367" spans="1:10" s="21" customFormat="1" ht="24.75" customHeight="1">
      <c r="A367" s="8" t="s">
        <v>27</v>
      </c>
      <c r="B367" s="45" t="s">
        <v>125</v>
      </c>
      <c r="C367" s="45" t="s">
        <v>74</v>
      </c>
      <c r="D367" s="45" t="s">
        <v>787</v>
      </c>
      <c r="E367" s="45" t="s">
        <v>30</v>
      </c>
      <c r="F367" s="173">
        <v>440.1</v>
      </c>
      <c r="G367" s="173">
        <v>0</v>
      </c>
      <c r="H367" s="173">
        <v>0</v>
      </c>
      <c r="I367" s="173">
        <v>0</v>
      </c>
      <c r="J367" s="173">
        <f t="shared" si="21"/>
        <v>440.1</v>
      </c>
    </row>
    <row r="368" spans="1:10" s="21" customFormat="1" ht="31.5" customHeight="1">
      <c r="A368" s="134" t="s">
        <v>807</v>
      </c>
      <c r="B368" s="45" t="s">
        <v>125</v>
      </c>
      <c r="C368" s="45" t="s">
        <v>74</v>
      </c>
      <c r="D368" s="45" t="s">
        <v>808</v>
      </c>
      <c r="E368" s="45" t="s">
        <v>283</v>
      </c>
      <c r="F368" s="173">
        <v>0</v>
      </c>
      <c r="G368" s="173">
        <f aca="true" t="shared" si="22" ref="G368:J369">G369</f>
        <v>0</v>
      </c>
      <c r="H368" s="173">
        <f t="shared" si="22"/>
        <v>0</v>
      </c>
      <c r="I368" s="173">
        <f t="shared" si="22"/>
        <v>0</v>
      </c>
      <c r="J368" s="173">
        <f t="shared" si="22"/>
        <v>0</v>
      </c>
    </row>
    <row r="369" spans="1:10" s="21" customFormat="1" ht="24.75" customHeight="1">
      <c r="A369" s="136" t="s">
        <v>806</v>
      </c>
      <c r="B369" s="45" t="s">
        <v>804</v>
      </c>
      <c r="C369" s="45" t="s">
        <v>74</v>
      </c>
      <c r="D369" s="45" t="s">
        <v>805</v>
      </c>
      <c r="E369" s="45" t="s">
        <v>283</v>
      </c>
      <c r="F369" s="173">
        <v>0</v>
      </c>
      <c r="G369" s="173">
        <f t="shared" si="22"/>
        <v>0</v>
      </c>
      <c r="H369" s="173">
        <f t="shared" si="22"/>
        <v>0</v>
      </c>
      <c r="I369" s="173">
        <f t="shared" si="22"/>
        <v>0</v>
      </c>
      <c r="J369" s="173">
        <f t="shared" si="22"/>
        <v>0</v>
      </c>
    </row>
    <row r="370" spans="1:10" s="21" customFormat="1" ht="24.75" customHeight="1">
      <c r="A370" s="8" t="s">
        <v>810</v>
      </c>
      <c r="B370" s="45" t="s">
        <v>804</v>
      </c>
      <c r="C370" s="45" t="s">
        <v>74</v>
      </c>
      <c r="D370" s="45" t="s">
        <v>805</v>
      </c>
      <c r="E370" s="45" t="s">
        <v>56</v>
      </c>
      <c r="F370" s="173">
        <v>0</v>
      </c>
      <c r="G370" s="173">
        <v>0</v>
      </c>
      <c r="H370" s="173">
        <v>0</v>
      </c>
      <c r="I370" s="173">
        <v>0</v>
      </c>
      <c r="J370" s="173">
        <f>F370+G370+H370+I370</f>
        <v>0</v>
      </c>
    </row>
    <row r="371" spans="1:10" s="21" customFormat="1" ht="24.75" customHeight="1">
      <c r="A371" s="7" t="s">
        <v>224</v>
      </c>
      <c r="B371" s="46" t="s">
        <v>125</v>
      </c>
      <c r="C371" s="46" t="s">
        <v>74</v>
      </c>
      <c r="D371" s="46" t="s">
        <v>442</v>
      </c>
      <c r="E371" s="46" t="s">
        <v>283</v>
      </c>
      <c r="F371" s="57">
        <v>12208.188</v>
      </c>
      <c r="G371" s="57">
        <f>G372</f>
        <v>586.362</v>
      </c>
      <c r="H371" s="57">
        <f>H372</f>
        <v>0</v>
      </c>
      <c r="I371" s="57">
        <f>I372</f>
        <v>0</v>
      </c>
      <c r="J371" s="57">
        <f>J372</f>
        <v>12794.55</v>
      </c>
    </row>
    <row r="372" spans="1:10" s="21" customFormat="1" ht="24.75" customHeight="1">
      <c r="A372" s="8" t="s">
        <v>28</v>
      </c>
      <c r="B372" s="46" t="s">
        <v>125</v>
      </c>
      <c r="C372" s="46" t="s">
        <v>74</v>
      </c>
      <c r="D372" s="45" t="s">
        <v>442</v>
      </c>
      <c r="E372" s="45" t="s">
        <v>26</v>
      </c>
      <c r="F372" s="173">
        <v>12208.188</v>
      </c>
      <c r="G372" s="173">
        <v>586.362</v>
      </c>
      <c r="H372" s="173">
        <v>0</v>
      </c>
      <c r="I372" s="173">
        <v>0</v>
      </c>
      <c r="J372" s="173">
        <f>F372+G372+H372+I372</f>
        <v>12794.55</v>
      </c>
    </row>
    <row r="373" spans="1:10" s="21" customFormat="1" ht="23.25" customHeight="1">
      <c r="A373" s="7" t="s">
        <v>12</v>
      </c>
      <c r="B373" s="46" t="s">
        <v>125</v>
      </c>
      <c r="C373" s="46" t="s">
        <v>74</v>
      </c>
      <c r="D373" s="46" t="s">
        <v>247</v>
      </c>
      <c r="E373" s="46" t="s">
        <v>283</v>
      </c>
      <c r="F373" s="173">
        <v>188828.11799999996</v>
      </c>
      <c r="G373" s="173">
        <f>G377+G374</f>
        <v>495.78999999999996</v>
      </c>
      <c r="H373" s="173">
        <f>H377+H374</f>
        <v>0</v>
      </c>
      <c r="I373" s="173">
        <f>I377+I374</f>
        <v>365.84</v>
      </c>
      <c r="J373" s="173">
        <f>J377+J374</f>
        <v>189689.74799999996</v>
      </c>
    </row>
    <row r="374" spans="1:10" s="21" customFormat="1" ht="23.25" customHeight="1">
      <c r="A374" s="8" t="s">
        <v>974</v>
      </c>
      <c r="B374" s="45" t="s">
        <v>125</v>
      </c>
      <c r="C374" s="45" t="s">
        <v>74</v>
      </c>
      <c r="D374" s="45" t="s">
        <v>305</v>
      </c>
      <c r="E374" s="45" t="s">
        <v>283</v>
      </c>
      <c r="F374" s="63">
        <v>85.482</v>
      </c>
      <c r="G374" s="63">
        <f aca="true" t="shared" si="23" ref="G374:J375">G375</f>
        <v>0</v>
      </c>
      <c r="H374" s="63">
        <f t="shared" si="23"/>
        <v>0</v>
      </c>
      <c r="I374" s="63">
        <f t="shared" si="23"/>
        <v>0</v>
      </c>
      <c r="J374" s="63">
        <f t="shared" si="23"/>
        <v>85.482</v>
      </c>
    </row>
    <row r="375" spans="1:10" s="21" customFormat="1" ht="23.25" customHeight="1">
      <c r="A375" s="8" t="s">
        <v>927</v>
      </c>
      <c r="B375" s="45" t="s">
        <v>125</v>
      </c>
      <c r="C375" s="45" t="s">
        <v>74</v>
      </c>
      <c r="D375" s="45" t="s">
        <v>926</v>
      </c>
      <c r="E375" s="45" t="s">
        <v>283</v>
      </c>
      <c r="F375" s="63">
        <v>85.482</v>
      </c>
      <c r="G375" s="63">
        <f t="shared" si="23"/>
        <v>0</v>
      </c>
      <c r="H375" s="63">
        <f t="shared" si="23"/>
        <v>0</v>
      </c>
      <c r="I375" s="63">
        <f t="shared" si="23"/>
        <v>0</v>
      </c>
      <c r="J375" s="63">
        <f t="shared" si="23"/>
        <v>85.482</v>
      </c>
    </row>
    <row r="376" spans="1:10" s="21" customFormat="1" ht="23.25" customHeight="1">
      <c r="A376" s="8" t="s">
        <v>27</v>
      </c>
      <c r="B376" s="45" t="s">
        <v>125</v>
      </c>
      <c r="C376" s="45" t="s">
        <v>74</v>
      </c>
      <c r="D376" s="45" t="s">
        <v>926</v>
      </c>
      <c r="E376" s="45" t="s">
        <v>30</v>
      </c>
      <c r="F376" s="173">
        <v>85.482</v>
      </c>
      <c r="G376" s="173">
        <v>0</v>
      </c>
      <c r="H376" s="173">
        <v>0</v>
      </c>
      <c r="I376" s="173">
        <v>0</v>
      </c>
      <c r="J376" s="173">
        <f>F376+G376+H376+I376</f>
        <v>85.482</v>
      </c>
    </row>
    <row r="377" spans="1:10" s="21" customFormat="1" ht="23.25" customHeight="1">
      <c r="A377" s="7" t="s">
        <v>652</v>
      </c>
      <c r="B377" s="46" t="s">
        <v>125</v>
      </c>
      <c r="C377" s="46" t="s">
        <v>74</v>
      </c>
      <c r="D377" s="46" t="s">
        <v>274</v>
      </c>
      <c r="E377" s="46" t="s">
        <v>283</v>
      </c>
      <c r="F377" s="173">
        <v>188742.63599999997</v>
      </c>
      <c r="G377" s="173">
        <f>G378+G384+G386+G389+G392+G395+G401+G404+G398+G406</f>
        <v>495.78999999999996</v>
      </c>
      <c r="H377" s="173">
        <f>H378+H384+H386+H389+H392+H395+H401+H404+H398+H406</f>
        <v>0</v>
      </c>
      <c r="I377" s="173">
        <f>I378+I384+I386+I389+I392+I395+I401+I404+I398+I406</f>
        <v>365.84</v>
      </c>
      <c r="J377" s="173">
        <f>J378+J384+J386+J389+J392+J395+J401+J404+J398+J406</f>
        <v>189604.26599999997</v>
      </c>
    </row>
    <row r="378" spans="1:10" s="21" customFormat="1" ht="23.25" customHeight="1">
      <c r="A378" s="7" t="s">
        <v>655</v>
      </c>
      <c r="B378" s="46" t="s">
        <v>125</v>
      </c>
      <c r="C378" s="46" t="s">
        <v>74</v>
      </c>
      <c r="D378" s="46" t="s">
        <v>384</v>
      </c>
      <c r="E378" s="46" t="s">
        <v>283</v>
      </c>
      <c r="F378" s="173">
        <v>166558.453</v>
      </c>
      <c r="G378" s="173">
        <f>G379+G380+G382+G383+G381</f>
        <v>-480.79999999999995</v>
      </c>
      <c r="H378" s="173">
        <f>H379+H380+H382+H383+H381</f>
        <v>0</v>
      </c>
      <c r="I378" s="173">
        <f>I379+I380+I382+I383+I381</f>
        <v>365.84</v>
      </c>
      <c r="J378" s="173">
        <f>J379+J380+J382+J383+J381</f>
        <v>166443.49300000002</v>
      </c>
    </row>
    <row r="379" spans="1:10" s="19" customFormat="1" ht="45.75" customHeight="1">
      <c r="A379" s="8" t="s">
        <v>28</v>
      </c>
      <c r="B379" s="45" t="s">
        <v>125</v>
      </c>
      <c r="C379" s="45" t="s">
        <v>74</v>
      </c>
      <c r="D379" s="45" t="s">
        <v>384</v>
      </c>
      <c r="E379" s="45" t="s">
        <v>26</v>
      </c>
      <c r="F379" s="173">
        <v>71433.34700000001</v>
      </c>
      <c r="G379" s="173">
        <v>-114</v>
      </c>
      <c r="H379" s="173">
        <v>0</v>
      </c>
      <c r="I379" s="173">
        <v>0</v>
      </c>
      <c r="J379" s="173">
        <f>F379+G379+H379+I379</f>
        <v>71319.34700000001</v>
      </c>
    </row>
    <row r="380" spans="1:10" s="19" customFormat="1" ht="23.25" customHeight="1">
      <c r="A380" s="8" t="s">
        <v>27</v>
      </c>
      <c r="B380" s="45" t="s">
        <v>125</v>
      </c>
      <c r="C380" s="45" t="s">
        <v>74</v>
      </c>
      <c r="D380" s="45" t="s">
        <v>384</v>
      </c>
      <c r="E380" s="45" t="s">
        <v>30</v>
      </c>
      <c r="F380" s="173">
        <v>64653.912000000004</v>
      </c>
      <c r="G380" s="173">
        <v>-327.299</v>
      </c>
      <c r="H380" s="173">
        <v>0</v>
      </c>
      <c r="I380" s="173">
        <v>365.84</v>
      </c>
      <c r="J380" s="173">
        <f>F380+G380+H380+I380</f>
        <v>64692.453</v>
      </c>
    </row>
    <row r="381" spans="1:10" s="19" customFormat="1" ht="23.25" customHeight="1">
      <c r="A381" s="8" t="s">
        <v>24</v>
      </c>
      <c r="B381" s="45" t="s">
        <v>125</v>
      </c>
      <c r="C381" s="45" t="s">
        <v>74</v>
      </c>
      <c r="D381" s="45" t="s">
        <v>384</v>
      </c>
      <c r="E381" s="45" t="s">
        <v>23</v>
      </c>
      <c r="F381" s="173">
        <v>206.374</v>
      </c>
      <c r="G381" s="173">
        <v>0</v>
      </c>
      <c r="H381" s="173">
        <v>0</v>
      </c>
      <c r="I381" s="173">
        <v>0</v>
      </c>
      <c r="J381" s="173">
        <f>F381+G381+H381+I381</f>
        <v>206.374</v>
      </c>
    </row>
    <row r="382" spans="1:10" s="19" customFormat="1" ht="23.25" customHeight="1">
      <c r="A382" s="8" t="s">
        <v>121</v>
      </c>
      <c r="B382" s="45" t="s">
        <v>125</v>
      </c>
      <c r="C382" s="45" t="s">
        <v>74</v>
      </c>
      <c r="D382" s="45" t="s">
        <v>384</v>
      </c>
      <c r="E382" s="45" t="s">
        <v>29</v>
      </c>
      <c r="F382" s="173">
        <v>24590.36</v>
      </c>
      <c r="G382" s="173">
        <v>-39.501</v>
      </c>
      <c r="H382" s="173">
        <v>0</v>
      </c>
      <c r="I382" s="173">
        <v>0</v>
      </c>
      <c r="J382" s="173">
        <f>F382+G382+H382+I382</f>
        <v>24550.859</v>
      </c>
    </row>
    <row r="383" spans="1:10" s="19" customFormat="1" ht="11.25" customHeight="1">
      <c r="A383" s="8" t="s">
        <v>22</v>
      </c>
      <c r="B383" s="45" t="s">
        <v>125</v>
      </c>
      <c r="C383" s="45" t="s">
        <v>74</v>
      </c>
      <c r="D383" s="45" t="s">
        <v>384</v>
      </c>
      <c r="E383" s="45" t="s">
        <v>21</v>
      </c>
      <c r="F383" s="173">
        <v>5674.46</v>
      </c>
      <c r="G383" s="173">
        <v>0</v>
      </c>
      <c r="H383" s="173">
        <v>0</v>
      </c>
      <c r="I383" s="173">
        <v>0</v>
      </c>
      <c r="J383" s="173">
        <f>F383+G383+H383+I383</f>
        <v>5674.46</v>
      </c>
    </row>
    <row r="384" spans="1:10" s="19" customFormat="1" ht="57" customHeight="1">
      <c r="A384" s="8" t="s">
        <v>882</v>
      </c>
      <c r="B384" s="45" t="s">
        <v>125</v>
      </c>
      <c r="C384" s="45" t="s">
        <v>74</v>
      </c>
      <c r="D384" s="45" t="s">
        <v>881</v>
      </c>
      <c r="E384" s="45" t="s">
        <v>283</v>
      </c>
      <c r="F384" s="69">
        <v>62.5</v>
      </c>
      <c r="G384" s="69">
        <f>G385</f>
        <v>0</v>
      </c>
      <c r="H384" s="69">
        <f>H385</f>
        <v>0</v>
      </c>
      <c r="I384" s="69">
        <f>I385</f>
        <v>0</v>
      </c>
      <c r="J384" s="69">
        <f>J385</f>
        <v>62.5</v>
      </c>
    </row>
    <row r="385" spans="1:10" s="19" customFormat="1" ht="24.75" customHeight="1">
      <c r="A385" s="8" t="s">
        <v>27</v>
      </c>
      <c r="B385" s="45" t="s">
        <v>125</v>
      </c>
      <c r="C385" s="45" t="s">
        <v>74</v>
      </c>
      <c r="D385" s="45" t="s">
        <v>881</v>
      </c>
      <c r="E385" s="45" t="s">
        <v>30</v>
      </c>
      <c r="F385" s="173">
        <v>62.5</v>
      </c>
      <c r="G385" s="173">
        <v>0</v>
      </c>
      <c r="H385" s="173">
        <v>0</v>
      </c>
      <c r="I385" s="173">
        <v>0</v>
      </c>
      <c r="J385" s="173">
        <f>F385+G385+H385+I385</f>
        <v>62.5</v>
      </c>
    </row>
    <row r="386" spans="1:10" s="19" customFormat="1" ht="24.75" customHeight="1">
      <c r="A386" s="8" t="s">
        <v>884</v>
      </c>
      <c r="B386" s="45" t="s">
        <v>125</v>
      </c>
      <c r="C386" s="45" t="s">
        <v>74</v>
      </c>
      <c r="D386" s="45" t="s">
        <v>883</v>
      </c>
      <c r="E386" s="45" t="s">
        <v>283</v>
      </c>
      <c r="F386" s="69">
        <v>6716.813</v>
      </c>
      <c r="G386" s="69">
        <f>G387+G388</f>
        <v>0</v>
      </c>
      <c r="H386" s="69">
        <f>H387+H388</f>
        <v>0</v>
      </c>
      <c r="I386" s="69">
        <f>I387+I388</f>
        <v>0</v>
      </c>
      <c r="J386" s="69">
        <f>J387+J388</f>
        <v>6716.813</v>
      </c>
    </row>
    <row r="387" spans="1:10" s="19" customFormat="1" ht="24.75" customHeight="1">
      <c r="A387" s="8" t="s">
        <v>27</v>
      </c>
      <c r="B387" s="45" t="s">
        <v>125</v>
      </c>
      <c r="C387" s="45" t="s">
        <v>74</v>
      </c>
      <c r="D387" s="45" t="s">
        <v>883</v>
      </c>
      <c r="E387" s="45" t="s">
        <v>30</v>
      </c>
      <c r="F387" s="173">
        <v>6146.34</v>
      </c>
      <c r="G387" s="173">
        <v>0</v>
      </c>
      <c r="H387" s="173">
        <v>0</v>
      </c>
      <c r="I387" s="173">
        <v>0</v>
      </c>
      <c r="J387" s="173">
        <f>F387+G387+H387+I387</f>
        <v>6146.34</v>
      </c>
    </row>
    <row r="388" spans="1:10" s="19" customFormat="1" ht="33.75" customHeight="1">
      <c r="A388" s="8" t="s">
        <v>121</v>
      </c>
      <c r="B388" s="45" t="s">
        <v>125</v>
      </c>
      <c r="C388" s="45" t="s">
        <v>74</v>
      </c>
      <c r="D388" s="45" t="s">
        <v>883</v>
      </c>
      <c r="E388" s="45" t="s">
        <v>29</v>
      </c>
      <c r="F388" s="173">
        <v>570.473</v>
      </c>
      <c r="G388" s="173">
        <v>0</v>
      </c>
      <c r="H388" s="173">
        <v>0</v>
      </c>
      <c r="I388" s="173">
        <v>0</v>
      </c>
      <c r="J388" s="173">
        <f>F388+G388+H388+I388</f>
        <v>570.473</v>
      </c>
    </row>
    <row r="389" spans="1:10" s="19" customFormat="1" ht="51.75" customHeight="1">
      <c r="A389" s="8" t="s">
        <v>886</v>
      </c>
      <c r="B389" s="45" t="s">
        <v>125</v>
      </c>
      <c r="C389" s="45" t="s">
        <v>74</v>
      </c>
      <c r="D389" s="45" t="s">
        <v>885</v>
      </c>
      <c r="E389" s="45" t="s">
        <v>283</v>
      </c>
      <c r="F389" s="69">
        <v>1576.6</v>
      </c>
      <c r="G389" s="69">
        <f>G390+G391</f>
        <v>0</v>
      </c>
      <c r="H389" s="69">
        <f>H390+H391</f>
        <v>0</v>
      </c>
      <c r="I389" s="69">
        <f>I390+I391</f>
        <v>0</v>
      </c>
      <c r="J389" s="69">
        <f>J390+J391</f>
        <v>1576.6</v>
      </c>
    </row>
    <row r="390" spans="1:10" s="19" customFormat="1" ht="33.75" customHeight="1">
      <c r="A390" s="8" t="s">
        <v>27</v>
      </c>
      <c r="B390" s="45" t="s">
        <v>125</v>
      </c>
      <c r="C390" s="45" t="s">
        <v>74</v>
      </c>
      <c r="D390" s="45" t="s">
        <v>885</v>
      </c>
      <c r="E390" s="45" t="s">
        <v>30</v>
      </c>
      <c r="F390" s="173">
        <v>1372.375</v>
      </c>
      <c r="G390" s="173">
        <v>0</v>
      </c>
      <c r="H390" s="173">
        <v>0</v>
      </c>
      <c r="I390" s="173">
        <v>0</v>
      </c>
      <c r="J390" s="173">
        <f>F390+G390+H390+I390</f>
        <v>1372.375</v>
      </c>
    </row>
    <row r="391" spans="1:10" s="19" customFormat="1" ht="33.75" customHeight="1">
      <c r="A391" s="8" t="s">
        <v>121</v>
      </c>
      <c r="B391" s="45" t="s">
        <v>125</v>
      </c>
      <c r="C391" s="45" t="s">
        <v>74</v>
      </c>
      <c r="D391" s="45" t="s">
        <v>885</v>
      </c>
      <c r="E391" s="45" t="s">
        <v>29</v>
      </c>
      <c r="F391" s="173">
        <v>204.225</v>
      </c>
      <c r="G391" s="173">
        <v>0</v>
      </c>
      <c r="H391" s="173">
        <v>0</v>
      </c>
      <c r="I391" s="173">
        <v>0</v>
      </c>
      <c r="J391" s="173">
        <f>F391+G391+H391+I391</f>
        <v>204.225</v>
      </c>
    </row>
    <row r="392" spans="1:10" s="19" customFormat="1" ht="50.25" customHeight="1">
      <c r="A392" s="8" t="s">
        <v>888</v>
      </c>
      <c r="B392" s="45" t="s">
        <v>125</v>
      </c>
      <c r="C392" s="45" t="s">
        <v>74</v>
      </c>
      <c r="D392" s="45" t="s">
        <v>887</v>
      </c>
      <c r="E392" s="45" t="s">
        <v>283</v>
      </c>
      <c r="F392" s="69">
        <v>414.3889999999999</v>
      </c>
      <c r="G392" s="69">
        <f>G393+G394</f>
        <v>0</v>
      </c>
      <c r="H392" s="69">
        <f>H393+H394</f>
        <v>0</v>
      </c>
      <c r="I392" s="69">
        <f>I393+I394</f>
        <v>0</v>
      </c>
      <c r="J392" s="69">
        <f>J393+J394</f>
        <v>414.3889999999999</v>
      </c>
    </row>
    <row r="393" spans="1:10" s="19" customFormat="1" ht="33.75" customHeight="1">
      <c r="A393" s="8" t="s">
        <v>27</v>
      </c>
      <c r="B393" s="45" t="s">
        <v>125</v>
      </c>
      <c r="C393" s="45" t="s">
        <v>74</v>
      </c>
      <c r="D393" s="45" t="s">
        <v>887</v>
      </c>
      <c r="E393" s="45" t="s">
        <v>30</v>
      </c>
      <c r="F393" s="173">
        <v>379.9029999999999</v>
      </c>
      <c r="G393" s="173">
        <v>0</v>
      </c>
      <c r="H393" s="173">
        <v>0</v>
      </c>
      <c r="I393" s="173">
        <v>0</v>
      </c>
      <c r="J393" s="173">
        <f>F393+G393+H393+I393</f>
        <v>379.9029999999999</v>
      </c>
    </row>
    <row r="394" spans="1:10" s="19" customFormat="1" ht="33.75" customHeight="1">
      <c r="A394" s="8" t="s">
        <v>121</v>
      </c>
      <c r="B394" s="45" t="s">
        <v>125</v>
      </c>
      <c r="C394" s="45" t="s">
        <v>74</v>
      </c>
      <c r="D394" s="45" t="s">
        <v>887</v>
      </c>
      <c r="E394" s="45" t="s">
        <v>29</v>
      </c>
      <c r="F394" s="173">
        <v>34.486</v>
      </c>
      <c r="G394" s="173">
        <v>0</v>
      </c>
      <c r="H394" s="173">
        <v>0</v>
      </c>
      <c r="I394" s="173">
        <v>0</v>
      </c>
      <c r="J394" s="173">
        <f>F394+G394+H394+I394</f>
        <v>34.486</v>
      </c>
    </row>
    <row r="395" spans="1:10" s="19" customFormat="1" ht="33.75" customHeight="1">
      <c r="A395" s="8" t="s">
        <v>890</v>
      </c>
      <c r="B395" s="45" t="s">
        <v>125</v>
      </c>
      <c r="C395" s="45" t="s">
        <v>74</v>
      </c>
      <c r="D395" s="45" t="s">
        <v>889</v>
      </c>
      <c r="E395" s="45" t="s">
        <v>283</v>
      </c>
      <c r="F395" s="69">
        <v>0</v>
      </c>
      <c r="G395" s="69">
        <f>G396+G397</f>
        <v>0</v>
      </c>
      <c r="H395" s="69">
        <f>H396+H397</f>
        <v>0</v>
      </c>
      <c r="I395" s="69">
        <f>I396+I397</f>
        <v>0</v>
      </c>
      <c r="J395" s="69">
        <f>J396+J397</f>
        <v>0</v>
      </c>
    </row>
    <row r="396" spans="1:10" s="19" customFormat="1" ht="33.75" customHeight="1">
      <c r="A396" s="8" t="s">
        <v>27</v>
      </c>
      <c r="B396" s="45" t="s">
        <v>125</v>
      </c>
      <c r="C396" s="45" t="s">
        <v>74</v>
      </c>
      <c r="D396" s="45" t="s">
        <v>889</v>
      </c>
      <c r="E396" s="45" t="s">
        <v>30</v>
      </c>
      <c r="F396" s="173">
        <v>0</v>
      </c>
      <c r="G396" s="173">
        <v>0</v>
      </c>
      <c r="H396" s="173">
        <v>0</v>
      </c>
      <c r="I396" s="173">
        <v>0</v>
      </c>
      <c r="J396" s="173">
        <f>F396+G396+H396+I396</f>
        <v>0</v>
      </c>
    </row>
    <row r="397" spans="1:10" s="19" customFormat="1" ht="33.75" customHeight="1">
      <c r="A397" s="8" t="s">
        <v>121</v>
      </c>
      <c r="B397" s="45" t="s">
        <v>125</v>
      </c>
      <c r="C397" s="45" t="s">
        <v>74</v>
      </c>
      <c r="D397" s="45" t="s">
        <v>889</v>
      </c>
      <c r="E397" s="45" t="s">
        <v>29</v>
      </c>
      <c r="F397" s="173">
        <v>0</v>
      </c>
      <c r="G397" s="173">
        <v>0</v>
      </c>
      <c r="H397" s="173">
        <v>0</v>
      </c>
      <c r="I397" s="173">
        <v>0</v>
      </c>
      <c r="J397" s="173">
        <f>F397+G397+H397+I397</f>
        <v>0</v>
      </c>
    </row>
    <row r="398" spans="1:10" s="19" customFormat="1" ht="33.75" customHeight="1">
      <c r="A398" s="144" t="s">
        <v>989</v>
      </c>
      <c r="B398" s="45" t="s">
        <v>125</v>
      </c>
      <c r="C398" s="45" t="s">
        <v>74</v>
      </c>
      <c r="D398" s="45" t="s">
        <v>386</v>
      </c>
      <c r="E398" s="45" t="s">
        <v>283</v>
      </c>
      <c r="F398" s="69">
        <v>380.004</v>
      </c>
      <c r="G398" s="69">
        <f>G399+G400</f>
        <v>0</v>
      </c>
      <c r="H398" s="69">
        <f>H399+H400</f>
        <v>0</v>
      </c>
      <c r="I398" s="69">
        <f>I399+I400</f>
        <v>0</v>
      </c>
      <c r="J398" s="69">
        <f>J399+J400</f>
        <v>380.004</v>
      </c>
    </row>
    <row r="399" spans="1:10" s="19" customFormat="1" ht="51" customHeight="1">
      <c r="A399" s="8" t="s">
        <v>28</v>
      </c>
      <c r="B399" s="45" t="s">
        <v>125</v>
      </c>
      <c r="C399" s="45" t="s">
        <v>74</v>
      </c>
      <c r="D399" s="45" t="s">
        <v>386</v>
      </c>
      <c r="E399" s="45" t="s">
        <v>26</v>
      </c>
      <c r="F399" s="191">
        <v>337.464</v>
      </c>
      <c r="G399" s="191">
        <v>0</v>
      </c>
      <c r="H399" s="191">
        <v>0</v>
      </c>
      <c r="I399" s="191">
        <v>0</v>
      </c>
      <c r="J399" s="191">
        <f>F399+G399+H399+I399</f>
        <v>337.464</v>
      </c>
    </row>
    <row r="400" spans="1:10" s="19" customFormat="1" ht="33.75" customHeight="1">
      <c r="A400" s="8" t="s">
        <v>121</v>
      </c>
      <c r="B400" s="45" t="s">
        <v>125</v>
      </c>
      <c r="C400" s="45" t="s">
        <v>74</v>
      </c>
      <c r="D400" s="45" t="s">
        <v>386</v>
      </c>
      <c r="E400" s="45" t="s">
        <v>29</v>
      </c>
      <c r="F400" s="173">
        <v>42.54</v>
      </c>
      <c r="G400" s="173">
        <v>0</v>
      </c>
      <c r="H400" s="173">
        <v>0</v>
      </c>
      <c r="I400" s="173">
        <v>0</v>
      </c>
      <c r="J400" s="173">
        <f>F400+G400+H400+I400</f>
        <v>42.54</v>
      </c>
    </row>
    <row r="401" spans="1:10" s="19" customFormat="1" ht="41.25" customHeight="1">
      <c r="A401" s="8" t="s">
        <v>876</v>
      </c>
      <c r="B401" s="45" t="s">
        <v>125</v>
      </c>
      <c r="C401" s="45" t="s">
        <v>74</v>
      </c>
      <c r="D401" s="45" t="s">
        <v>875</v>
      </c>
      <c r="E401" s="45" t="s">
        <v>283</v>
      </c>
      <c r="F401" s="69">
        <v>5773.463000000001</v>
      </c>
      <c r="G401" s="69">
        <f>G402+G403</f>
        <v>-142.095</v>
      </c>
      <c r="H401" s="69">
        <f>H402+H403</f>
        <v>0</v>
      </c>
      <c r="I401" s="69">
        <f>I402+I403</f>
        <v>0</v>
      </c>
      <c r="J401" s="69">
        <f>J402+J403</f>
        <v>5631.368</v>
      </c>
    </row>
    <row r="402" spans="1:10" s="19" customFormat="1" ht="33.75" customHeight="1">
      <c r="A402" s="8" t="s">
        <v>27</v>
      </c>
      <c r="B402" s="45" t="s">
        <v>125</v>
      </c>
      <c r="C402" s="45" t="s">
        <v>74</v>
      </c>
      <c r="D402" s="45" t="s">
        <v>875</v>
      </c>
      <c r="E402" s="45" t="s">
        <v>30</v>
      </c>
      <c r="F402" s="173">
        <v>4772.76</v>
      </c>
      <c r="G402" s="173">
        <v>-181.595</v>
      </c>
      <c r="H402" s="173">
        <v>0</v>
      </c>
      <c r="I402" s="173">
        <v>0</v>
      </c>
      <c r="J402" s="173">
        <f>F402+G402+H402+I402</f>
        <v>4591.165</v>
      </c>
    </row>
    <row r="403" spans="1:10" s="19" customFormat="1" ht="33.75" customHeight="1">
      <c r="A403" s="8" t="s">
        <v>121</v>
      </c>
      <c r="B403" s="45" t="s">
        <v>125</v>
      </c>
      <c r="C403" s="45" t="s">
        <v>74</v>
      </c>
      <c r="D403" s="45" t="s">
        <v>875</v>
      </c>
      <c r="E403" s="45" t="s">
        <v>29</v>
      </c>
      <c r="F403" s="173">
        <v>1000.7030000000001</v>
      </c>
      <c r="G403" s="173">
        <v>39.5</v>
      </c>
      <c r="H403" s="173">
        <v>0</v>
      </c>
      <c r="I403" s="173">
        <v>0</v>
      </c>
      <c r="J403" s="173">
        <f>F403+G403+H403+I403</f>
        <v>1040.203</v>
      </c>
    </row>
    <row r="404" spans="1:10" s="19" customFormat="1" ht="33.75" customHeight="1">
      <c r="A404" s="30" t="s">
        <v>657</v>
      </c>
      <c r="B404" s="45" t="s">
        <v>125</v>
      </c>
      <c r="C404" s="45" t="s">
        <v>74</v>
      </c>
      <c r="D404" s="45" t="s">
        <v>388</v>
      </c>
      <c r="E404" s="45" t="s">
        <v>283</v>
      </c>
      <c r="F404" s="69">
        <v>7169.114</v>
      </c>
      <c r="G404" s="69">
        <f>G405</f>
        <v>1118.685</v>
      </c>
      <c r="H404" s="69">
        <f>H405</f>
        <v>0</v>
      </c>
      <c r="I404" s="69">
        <f>I405</f>
        <v>0</v>
      </c>
      <c r="J404" s="69">
        <f>J405</f>
        <v>8287.798999999999</v>
      </c>
    </row>
    <row r="405" spans="1:10" s="19" customFormat="1" ht="33.75" customHeight="1">
      <c r="A405" s="8" t="s">
        <v>27</v>
      </c>
      <c r="B405" s="45" t="s">
        <v>125</v>
      </c>
      <c r="C405" s="45" t="s">
        <v>74</v>
      </c>
      <c r="D405" s="45" t="s">
        <v>388</v>
      </c>
      <c r="E405" s="45" t="s">
        <v>30</v>
      </c>
      <c r="F405" s="173">
        <v>7169.114</v>
      </c>
      <c r="G405" s="173">
        <v>1118.685</v>
      </c>
      <c r="H405" s="173">
        <v>0</v>
      </c>
      <c r="I405" s="173">
        <v>0</v>
      </c>
      <c r="J405" s="173">
        <f>F405+G405+H405+I405</f>
        <v>8287.798999999999</v>
      </c>
    </row>
    <row r="406" spans="1:10" s="19" customFormat="1" ht="33.75" customHeight="1">
      <c r="A406" s="144" t="s">
        <v>791</v>
      </c>
      <c r="B406" s="45" t="s">
        <v>125</v>
      </c>
      <c r="C406" s="45" t="s">
        <v>74</v>
      </c>
      <c r="D406" s="45" t="s">
        <v>1026</v>
      </c>
      <c r="E406" s="45" t="s">
        <v>283</v>
      </c>
      <c r="F406" s="69">
        <v>91.3</v>
      </c>
      <c r="G406" s="69">
        <f>G407</f>
        <v>0</v>
      </c>
      <c r="H406" s="69">
        <f>H407</f>
        <v>0</v>
      </c>
      <c r="I406" s="69">
        <f>I407</f>
        <v>0</v>
      </c>
      <c r="J406" s="69">
        <f>J407</f>
        <v>91.3</v>
      </c>
    </row>
    <row r="407" spans="1:10" s="19" customFormat="1" ht="33.75" customHeight="1">
      <c r="A407" s="8" t="s">
        <v>27</v>
      </c>
      <c r="B407" s="45" t="s">
        <v>125</v>
      </c>
      <c r="C407" s="45" t="s">
        <v>74</v>
      </c>
      <c r="D407" s="45" t="s">
        <v>1026</v>
      </c>
      <c r="E407" s="45" t="s">
        <v>30</v>
      </c>
      <c r="F407" s="173">
        <v>91.3</v>
      </c>
      <c r="G407" s="173">
        <v>0</v>
      </c>
      <c r="H407" s="173">
        <v>0</v>
      </c>
      <c r="I407" s="173">
        <v>0</v>
      </c>
      <c r="J407" s="173">
        <f>F407+G407+H407+I407</f>
        <v>91.3</v>
      </c>
    </row>
    <row r="408" spans="1:10" s="19" customFormat="1" ht="33.75" customHeight="1">
      <c r="A408" s="7" t="s">
        <v>149</v>
      </c>
      <c r="B408" s="46" t="s">
        <v>125</v>
      </c>
      <c r="C408" s="46" t="s">
        <v>74</v>
      </c>
      <c r="D408" s="46" t="s">
        <v>96</v>
      </c>
      <c r="E408" s="46" t="s">
        <v>283</v>
      </c>
      <c r="F408" s="69">
        <v>3985.151</v>
      </c>
      <c r="G408" s="69">
        <f>G409+G411+G413+G415+G417+G419+G421+G423+G425+G427+G429+G431</f>
        <v>0</v>
      </c>
      <c r="H408" s="69">
        <f>H409+H411+H413+H415+H417+H419+H421+H423+H425+H427+H429+H431</f>
        <v>0</v>
      </c>
      <c r="I408" s="69">
        <f>I409+I411+I413+I415+I417+I419+I421+I423+I425+I427+I429+I431</f>
        <v>0</v>
      </c>
      <c r="J408" s="69">
        <f>J409+J411+J413+J415+J417+J419+J421+J423+J425+J427+J429+J431</f>
        <v>3985.151</v>
      </c>
    </row>
    <row r="409" spans="1:10" s="19" customFormat="1" ht="33.75" customHeight="1">
      <c r="A409" s="34" t="s">
        <v>995</v>
      </c>
      <c r="B409" s="46" t="s">
        <v>125</v>
      </c>
      <c r="C409" s="46" t="s">
        <v>74</v>
      </c>
      <c r="D409" s="46" t="s">
        <v>1004</v>
      </c>
      <c r="E409" s="46" t="s">
        <v>283</v>
      </c>
      <c r="F409" s="69">
        <v>59.94</v>
      </c>
      <c r="G409" s="69">
        <f>G410</f>
        <v>0</v>
      </c>
      <c r="H409" s="69">
        <f>H410</f>
        <v>0</v>
      </c>
      <c r="I409" s="69">
        <f>I410</f>
        <v>0</v>
      </c>
      <c r="J409" s="69">
        <f>J410</f>
        <v>59.94</v>
      </c>
    </row>
    <row r="410" spans="1:10" s="19" customFormat="1" ht="33.75" customHeight="1">
      <c r="A410" s="8" t="s">
        <v>27</v>
      </c>
      <c r="B410" s="45" t="s">
        <v>125</v>
      </c>
      <c r="C410" s="45" t="s">
        <v>74</v>
      </c>
      <c r="D410" s="45" t="s">
        <v>1004</v>
      </c>
      <c r="E410" s="45" t="s">
        <v>30</v>
      </c>
      <c r="F410" s="173">
        <v>59.94</v>
      </c>
      <c r="G410" s="173">
        <v>0</v>
      </c>
      <c r="H410" s="173">
        <v>0</v>
      </c>
      <c r="I410" s="173">
        <v>0</v>
      </c>
      <c r="J410" s="173">
        <f>F410+G410+H410+I410</f>
        <v>59.94</v>
      </c>
    </row>
    <row r="411" spans="1:10" s="19" customFormat="1" ht="33.75" customHeight="1">
      <c r="A411" s="34" t="s">
        <v>995</v>
      </c>
      <c r="B411" s="46" t="s">
        <v>125</v>
      </c>
      <c r="C411" s="46" t="s">
        <v>74</v>
      </c>
      <c r="D411" s="46" t="s">
        <v>1005</v>
      </c>
      <c r="E411" s="46" t="s">
        <v>283</v>
      </c>
      <c r="F411" s="69">
        <v>149.85</v>
      </c>
      <c r="G411" s="69">
        <f>G412</f>
        <v>0</v>
      </c>
      <c r="H411" s="69">
        <f>H412</f>
        <v>0</v>
      </c>
      <c r="I411" s="69">
        <f>I412</f>
        <v>0</v>
      </c>
      <c r="J411" s="69">
        <f>J412</f>
        <v>149.85</v>
      </c>
    </row>
    <row r="412" spans="1:10" s="19" customFormat="1" ht="33.75" customHeight="1">
      <c r="A412" s="8" t="s">
        <v>27</v>
      </c>
      <c r="B412" s="45" t="s">
        <v>125</v>
      </c>
      <c r="C412" s="45" t="s">
        <v>74</v>
      </c>
      <c r="D412" s="45" t="s">
        <v>1005</v>
      </c>
      <c r="E412" s="45" t="s">
        <v>30</v>
      </c>
      <c r="F412" s="173">
        <v>149.85</v>
      </c>
      <c r="G412" s="173">
        <v>0</v>
      </c>
      <c r="H412" s="173">
        <v>0</v>
      </c>
      <c r="I412" s="173">
        <v>0</v>
      </c>
      <c r="J412" s="173">
        <f>F412+G412+H412+I412</f>
        <v>149.85</v>
      </c>
    </row>
    <row r="413" spans="1:10" s="19" customFormat="1" ht="33.75" customHeight="1">
      <c r="A413" s="34" t="s">
        <v>995</v>
      </c>
      <c r="B413" s="46" t="s">
        <v>125</v>
      </c>
      <c r="C413" s="46" t="s">
        <v>74</v>
      </c>
      <c r="D413" s="46" t="s">
        <v>1006</v>
      </c>
      <c r="E413" s="46" t="s">
        <v>283</v>
      </c>
      <c r="F413" s="69">
        <v>614.303</v>
      </c>
      <c r="G413" s="69">
        <f>G414</f>
        <v>0</v>
      </c>
      <c r="H413" s="69">
        <f>H414</f>
        <v>0</v>
      </c>
      <c r="I413" s="69">
        <f>I414</f>
        <v>0</v>
      </c>
      <c r="J413" s="69">
        <f>J414</f>
        <v>614.303</v>
      </c>
    </row>
    <row r="414" spans="1:10" s="19" customFormat="1" ht="33.75" customHeight="1">
      <c r="A414" s="8" t="s">
        <v>27</v>
      </c>
      <c r="B414" s="45" t="s">
        <v>125</v>
      </c>
      <c r="C414" s="45" t="s">
        <v>74</v>
      </c>
      <c r="D414" s="45" t="s">
        <v>1006</v>
      </c>
      <c r="E414" s="45" t="s">
        <v>30</v>
      </c>
      <c r="F414" s="173">
        <v>614.303</v>
      </c>
      <c r="G414" s="173">
        <v>0</v>
      </c>
      <c r="H414" s="173">
        <v>0</v>
      </c>
      <c r="I414" s="173">
        <v>0</v>
      </c>
      <c r="J414" s="173">
        <f>F414+G414+H414+I414</f>
        <v>614.303</v>
      </c>
    </row>
    <row r="415" spans="1:10" s="19" customFormat="1" ht="33.75" customHeight="1">
      <c r="A415" s="34" t="s">
        <v>995</v>
      </c>
      <c r="B415" s="46" t="s">
        <v>125</v>
      </c>
      <c r="C415" s="46" t="s">
        <v>74</v>
      </c>
      <c r="D415" s="46" t="s">
        <v>1007</v>
      </c>
      <c r="E415" s="46" t="s">
        <v>283</v>
      </c>
      <c r="F415" s="69">
        <v>1718.485</v>
      </c>
      <c r="G415" s="69">
        <f>G416</f>
        <v>0</v>
      </c>
      <c r="H415" s="69">
        <f>H416</f>
        <v>0</v>
      </c>
      <c r="I415" s="69">
        <f>I416</f>
        <v>0</v>
      </c>
      <c r="J415" s="69">
        <f>J416</f>
        <v>1718.485</v>
      </c>
    </row>
    <row r="416" spans="1:10" s="19" customFormat="1" ht="33.75" customHeight="1">
      <c r="A416" s="8" t="s">
        <v>27</v>
      </c>
      <c r="B416" s="45" t="s">
        <v>125</v>
      </c>
      <c r="C416" s="45" t="s">
        <v>74</v>
      </c>
      <c r="D416" s="45" t="s">
        <v>1007</v>
      </c>
      <c r="E416" s="45" t="s">
        <v>30</v>
      </c>
      <c r="F416" s="173">
        <v>1718.485</v>
      </c>
      <c r="G416" s="173">
        <v>0</v>
      </c>
      <c r="H416" s="173">
        <v>0</v>
      </c>
      <c r="I416" s="173">
        <v>0</v>
      </c>
      <c r="J416" s="173">
        <f>F416+G416+H416+I416</f>
        <v>1718.485</v>
      </c>
    </row>
    <row r="417" spans="1:10" s="19" customFormat="1" ht="33.75" customHeight="1">
      <c r="A417" s="34" t="s">
        <v>995</v>
      </c>
      <c r="B417" s="46" t="s">
        <v>125</v>
      </c>
      <c r="C417" s="46" t="s">
        <v>74</v>
      </c>
      <c r="D417" s="46" t="s">
        <v>1008</v>
      </c>
      <c r="E417" s="46" t="s">
        <v>283</v>
      </c>
      <c r="F417" s="69">
        <v>298.24</v>
      </c>
      <c r="G417" s="69">
        <f>G418</f>
        <v>0</v>
      </c>
      <c r="H417" s="69">
        <f>H418</f>
        <v>0</v>
      </c>
      <c r="I417" s="69">
        <f>I418</f>
        <v>0</v>
      </c>
      <c r="J417" s="69">
        <f>J418</f>
        <v>298.24</v>
      </c>
    </row>
    <row r="418" spans="1:10" s="19" customFormat="1" ht="33.75" customHeight="1">
      <c r="A418" s="8" t="s">
        <v>27</v>
      </c>
      <c r="B418" s="45" t="s">
        <v>125</v>
      </c>
      <c r="C418" s="45" t="s">
        <v>74</v>
      </c>
      <c r="D418" s="45" t="s">
        <v>1008</v>
      </c>
      <c r="E418" s="45" t="s">
        <v>30</v>
      </c>
      <c r="F418" s="173">
        <v>298.24</v>
      </c>
      <c r="G418" s="173">
        <v>0</v>
      </c>
      <c r="H418" s="173">
        <v>0</v>
      </c>
      <c r="I418" s="173">
        <v>0</v>
      </c>
      <c r="J418" s="173">
        <f>F418+G418+H418+I418</f>
        <v>298.24</v>
      </c>
    </row>
    <row r="419" spans="1:10" s="19" customFormat="1" ht="33.75" customHeight="1">
      <c r="A419" s="34" t="s">
        <v>995</v>
      </c>
      <c r="B419" s="46" t="s">
        <v>125</v>
      </c>
      <c r="C419" s="46" t="s">
        <v>74</v>
      </c>
      <c r="D419" s="46" t="s">
        <v>1009</v>
      </c>
      <c r="E419" s="46" t="s">
        <v>283</v>
      </c>
      <c r="F419" s="69">
        <v>1140.348</v>
      </c>
      <c r="G419" s="69">
        <f>G420</f>
        <v>0</v>
      </c>
      <c r="H419" s="69">
        <f>H420</f>
        <v>0</v>
      </c>
      <c r="I419" s="69">
        <f>I420</f>
        <v>0</v>
      </c>
      <c r="J419" s="69">
        <f>J420</f>
        <v>1140.348</v>
      </c>
    </row>
    <row r="420" spans="1:10" s="19" customFormat="1" ht="33.75" customHeight="1">
      <c r="A420" s="8" t="s">
        <v>27</v>
      </c>
      <c r="B420" s="45" t="s">
        <v>125</v>
      </c>
      <c r="C420" s="45" t="s">
        <v>74</v>
      </c>
      <c r="D420" s="45" t="s">
        <v>1009</v>
      </c>
      <c r="E420" s="45" t="s">
        <v>30</v>
      </c>
      <c r="F420" s="173">
        <v>1140.348</v>
      </c>
      <c r="G420" s="173">
        <v>0</v>
      </c>
      <c r="H420" s="173">
        <v>0</v>
      </c>
      <c r="I420" s="173">
        <v>0</v>
      </c>
      <c r="J420" s="173">
        <f>F420+G420+H420+I420</f>
        <v>1140.348</v>
      </c>
    </row>
    <row r="421" spans="1:10" s="19" customFormat="1" ht="33.75" customHeight="1">
      <c r="A421" s="34" t="s">
        <v>995</v>
      </c>
      <c r="B421" s="46" t="s">
        <v>125</v>
      </c>
      <c r="C421" s="46" t="s">
        <v>74</v>
      </c>
      <c r="D421" s="46" t="s">
        <v>1010</v>
      </c>
      <c r="E421" s="46" t="s">
        <v>283</v>
      </c>
      <c r="F421" s="69">
        <v>0.06</v>
      </c>
      <c r="G421" s="69">
        <f>G422</f>
        <v>0</v>
      </c>
      <c r="H421" s="69">
        <f>H422</f>
        <v>0</v>
      </c>
      <c r="I421" s="69">
        <f>I422</f>
        <v>0</v>
      </c>
      <c r="J421" s="69">
        <f>J422</f>
        <v>0.06</v>
      </c>
    </row>
    <row r="422" spans="1:10" s="19" customFormat="1" ht="33.75" customHeight="1">
      <c r="A422" s="8" t="s">
        <v>27</v>
      </c>
      <c r="B422" s="45" t="s">
        <v>125</v>
      </c>
      <c r="C422" s="45" t="s">
        <v>74</v>
      </c>
      <c r="D422" s="45" t="s">
        <v>1010</v>
      </c>
      <c r="E422" s="45" t="s">
        <v>30</v>
      </c>
      <c r="F422" s="173">
        <v>0.06</v>
      </c>
      <c r="G422" s="173">
        <v>0</v>
      </c>
      <c r="H422" s="173">
        <v>0</v>
      </c>
      <c r="I422" s="173">
        <v>0</v>
      </c>
      <c r="J422" s="173">
        <f>F422+G422+H422+I422</f>
        <v>0.06</v>
      </c>
    </row>
    <row r="423" spans="1:10" s="19" customFormat="1" ht="33.75" customHeight="1">
      <c r="A423" s="34" t="s">
        <v>995</v>
      </c>
      <c r="B423" s="46" t="s">
        <v>125</v>
      </c>
      <c r="C423" s="46" t="s">
        <v>74</v>
      </c>
      <c r="D423" s="46" t="s">
        <v>1011</v>
      </c>
      <c r="E423" s="46" t="s">
        <v>283</v>
      </c>
      <c r="F423" s="69">
        <v>0.15</v>
      </c>
      <c r="G423" s="69">
        <f>G424</f>
        <v>0</v>
      </c>
      <c r="H423" s="69">
        <f>H424</f>
        <v>0</v>
      </c>
      <c r="I423" s="69">
        <f>I424</f>
        <v>0</v>
      </c>
      <c r="J423" s="69">
        <f>J424</f>
        <v>0.15</v>
      </c>
    </row>
    <row r="424" spans="1:10" s="19" customFormat="1" ht="33.75" customHeight="1">
      <c r="A424" s="8" t="s">
        <v>27</v>
      </c>
      <c r="B424" s="45" t="s">
        <v>125</v>
      </c>
      <c r="C424" s="45" t="s">
        <v>74</v>
      </c>
      <c r="D424" s="45" t="s">
        <v>1011</v>
      </c>
      <c r="E424" s="45" t="s">
        <v>30</v>
      </c>
      <c r="F424" s="173">
        <v>0.15</v>
      </c>
      <c r="G424" s="173">
        <v>0</v>
      </c>
      <c r="H424" s="173">
        <v>0</v>
      </c>
      <c r="I424" s="173">
        <v>0</v>
      </c>
      <c r="J424" s="173">
        <f>F424+G424+H424+I424</f>
        <v>0.15</v>
      </c>
    </row>
    <row r="425" spans="1:10" s="19" customFormat="1" ht="33.75" customHeight="1">
      <c r="A425" s="34" t="s">
        <v>995</v>
      </c>
      <c r="B425" s="46" t="s">
        <v>125</v>
      </c>
      <c r="C425" s="46" t="s">
        <v>74</v>
      </c>
      <c r="D425" s="46" t="s">
        <v>1012</v>
      </c>
      <c r="E425" s="46" t="s">
        <v>283</v>
      </c>
      <c r="F425" s="69">
        <v>0.615</v>
      </c>
      <c r="G425" s="69">
        <f>G426</f>
        <v>0</v>
      </c>
      <c r="H425" s="69">
        <f>H426</f>
        <v>0</v>
      </c>
      <c r="I425" s="69">
        <f>I426</f>
        <v>0</v>
      </c>
      <c r="J425" s="69">
        <f>J426</f>
        <v>0.615</v>
      </c>
    </row>
    <row r="426" spans="1:10" s="19" customFormat="1" ht="33.75" customHeight="1">
      <c r="A426" s="8" t="s">
        <v>27</v>
      </c>
      <c r="B426" s="45" t="s">
        <v>125</v>
      </c>
      <c r="C426" s="45" t="s">
        <v>74</v>
      </c>
      <c r="D426" s="45" t="s">
        <v>1012</v>
      </c>
      <c r="E426" s="45" t="s">
        <v>30</v>
      </c>
      <c r="F426" s="173">
        <v>0.615</v>
      </c>
      <c r="G426" s="173">
        <v>0</v>
      </c>
      <c r="H426" s="173">
        <v>0</v>
      </c>
      <c r="I426" s="173">
        <v>0</v>
      </c>
      <c r="J426" s="173">
        <f>F426+G426+H426+I426</f>
        <v>0.615</v>
      </c>
    </row>
    <row r="427" spans="1:10" s="19" customFormat="1" ht="33.75" customHeight="1">
      <c r="A427" s="34" t="s">
        <v>995</v>
      </c>
      <c r="B427" s="46" t="s">
        <v>125</v>
      </c>
      <c r="C427" s="46" t="s">
        <v>74</v>
      </c>
      <c r="D427" s="46" t="s">
        <v>1013</v>
      </c>
      <c r="E427" s="46" t="s">
        <v>283</v>
      </c>
      <c r="F427" s="69">
        <v>1.72</v>
      </c>
      <c r="G427" s="69">
        <f>G428</f>
        <v>0</v>
      </c>
      <c r="H427" s="69">
        <f>H428</f>
        <v>0</v>
      </c>
      <c r="I427" s="69">
        <f>I428</f>
        <v>0</v>
      </c>
      <c r="J427" s="69">
        <f>J428</f>
        <v>1.72</v>
      </c>
    </row>
    <row r="428" spans="1:10" s="19" customFormat="1" ht="33.75" customHeight="1">
      <c r="A428" s="8" t="s">
        <v>27</v>
      </c>
      <c r="B428" s="45" t="s">
        <v>125</v>
      </c>
      <c r="C428" s="45" t="s">
        <v>74</v>
      </c>
      <c r="D428" s="45" t="s">
        <v>1013</v>
      </c>
      <c r="E428" s="45" t="s">
        <v>30</v>
      </c>
      <c r="F428" s="173">
        <v>1.72</v>
      </c>
      <c r="G428" s="173">
        <v>0</v>
      </c>
      <c r="H428" s="173">
        <v>0</v>
      </c>
      <c r="I428" s="173">
        <v>0</v>
      </c>
      <c r="J428" s="173">
        <f>F428+G428+H428+I428</f>
        <v>1.72</v>
      </c>
    </row>
    <row r="429" spans="1:10" s="19" customFormat="1" ht="33.75" customHeight="1">
      <c r="A429" s="8" t="s">
        <v>995</v>
      </c>
      <c r="B429" s="45" t="s">
        <v>125</v>
      </c>
      <c r="C429" s="45" t="s">
        <v>74</v>
      </c>
      <c r="D429" s="45" t="s">
        <v>1014</v>
      </c>
      <c r="E429" s="45" t="s">
        <v>283</v>
      </c>
      <c r="F429" s="69">
        <v>0.299</v>
      </c>
      <c r="G429" s="69">
        <f>G430</f>
        <v>0</v>
      </c>
      <c r="H429" s="69">
        <f>H430</f>
        <v>0</v>
      </c>
      <c r="I429" s="69">
        <f>I430</f>
        <v>0</v>
      </c>
      <c r="J429" s="69">
        <f>J430</f>
        <v>0.299</v>
      </c>
    </row>
    <row r="430" spans="1:10" s="19" customFormat="1" ht="33.75" customHeight="1">
      <c r="A430" s="8" t="s">
        <v>27</v>
      </c>
      <c r="B430" s="45" t="s">
        <v>125</v>
      </c>
      <c r="C430" s="45" t="s">
        <v>74</v>
      </c>
      <c r="D430" s="45" t="s">
        <v>1014</v>
      </c>
      <c r="E430" s="45" t="s">
        <v>30</v>
      </c>
      <c r="F430" s="173">
        <v>0.299</v>
      </c>
      <c r="G430" s="173">
        <v>0</v>
      </c>
      <c r="H430" s="173">
        <v>0</v>
      </c>
      <c r="I430" s="173">
        <v>0</v>
      </c>
      <c r="J430" s="173">
        <f>F430+G430+H430+I430</f>
        <v>0.299</v>
      </c>
    </row>
    <row r="431" spans="1:10" s="19" customFormat="1" ht="33.75" customHeight="1">
      <c r="A431" s="8" t="s">
        <v>995</v>
      </c>
      <c r="B431" s="45" t="s">
        <v>125</v>
      </c>
      <c r="C431" s="45" t="s">
        <v>74</v>
      </c>
      <c r="D431" s="45" t="s">
        <v>1015</v>
      </c>
      <c r="E431" s="45" t="s">
        <v>283</v>
      </c>
      <c r="F431" s="69">
        <v>1.141</v>
      </c>
      <c r="G431" s="69">
        <f>G432</f>
        <v>0</v>
      </c>
      <c r="H431" s="69">
        <f>H432</f>
        <v>0</v>
      </c>
      <c r="I431" s="69">
        <f>I432</f>
        <v>0</v>
      </c>
      <c r="J431" s="69">
        <f>J432</f>
        <v>1.141</v>
      </c>
    </row>
    <row r="432" spans="1:10" s="19" customFormat="1" ht="33.75" customHeight="1">
      <c r="A432" s="8" t="s">
        <v>27</v>
      </c>
      <c r="B432" s="45" t="s">
        <v>125</v>
      </c>
      <c r="C432" s="45" t="s">
        <v>74</v>
      </c>
      <c r="D432" s="45" t="s">
        <v>1015</v>
      </c>
      <c r="E432" s="45" t="s">
        <v>30</v>
      </c>
      <c r="F432" s="173">
        <v>1.141</v>
      </c>
      <c r="G432" s="173">
        <v>0</v>
      </c>
      <c r="H432" s="173">
        <v>0</v>
      </c>
      <c r="I432" s="173">
        <v>0</v>
      </c>
      <c r="J432" s="173">
        <f>F432+G432+H432+I432</f>
        <v>1.141</v>
      </c>
    </row>
    <row r="433" spans="1:10" s="28" customFormat="1" ht="12.75">
      <c r="A433" s="5" t="s">
        <v>293</v>
      </c>
      <c r="B433" s="44" t="s">
        <v>125</v>
      </c>
      <c r="C433" s="44" t="s">
        <v>292</v>
      </c>
      <c r="D433" s="44"/>
      <c r="E433" s="44"/>
      <c r="F433" s="172">
        <v>15679.111</v>
      </c>
      <c r="G433" s="172">
        <f>G434+G436</f>
        <v>72.763</v>
      </c>
      <c r="H433" s="172">
        <f>H434+H436</f>
        <v>0</v>
      </c>
      <c r="I433" s="172">
        <f>I434+I436</f>
        <v>0</v>
      </c>
      <c r="J433" s="172">
        <f>J434+J436</f>
        <v>15751.874</v>
      </c>
    </row>
    <row r="434" spans="1:10" s="28" customFormat="1" ht="33.75">
      <c r="A434" s="7" t="s">
        <v>224</v>
      </c>
      <c r="B434" s="46" t="s">
        <v>125</v>
      </c>
      <c r="C434" s="46" t="s">
        <v>292</v>
      </c>
      <c r="D434" s="46" t="s">
        <v>442</v>
      </c>
      <c r="E434" s="46" t="s">
        <v>283</v>
      </c>
      <c r="F434" s="57">
        <v>861.21</v>
      </c>
      <c r="G434" s="57">
        <f>G435</f>
        <v>67.506</v>
      </c>
      <c r="H434" s="57">
        <f>H435</f>
        <v>0</v>
      </c>
      <c r="I434" s="57">
        <f>I435</f>
        <v>0</v>
      </c>
      <c r="J434" s="57">
        <f>J435</f>
        <v>928.716</v>
      </c>
    </row>
    <row r="435" spans="1:10" s="28" customFormat="1" ht="48" customHeight="1">
      <c r="A435" s="8" t="s">
        <v>28</v>
      </c>
      <c r="B435" s="46" t="s">
        <v>125</v>
      </c>
      <c r="C435" s="46" t="s">
        <v>292</v>
      </c>
      <c r="D435" s="45" t="s">
        <v>442</v>
      </c>
      <c r="E435" s="45" t="s">
        <v>26</v>
      </c>
      <c r="F435" s="174">
        <v>861.21</v>
      </c>
      <c r="G435" s="174">
        <v>67.506</v>
      </c>
      <c r="H435" s="174">
        <v>0</v>
      </c>
      <c r="I435" s="174">
        <v>0</v>
      </c>
      <c r="J435" s="174">
        <f aca="true" t="shared" si="24" ref="J435:J440">F435+G435+H435+I435</f>
        <v>928.716</v>
      </c>
    </row>
    <row r="436" spans="1:10" s="28" customFormat="1" ht="24.75" customHeight="1">
      <c r="A436" s="7" t="s">
        <v>12</v>
      </c>
      <c r="B436" s="46" t="s">
        <v>125</v>
      </c>
      <c r="C436" s="46" t="s">
        <v>292</v>
      </c>
      <c r="D436" s="46" t="s">
        <v>247</v>
      </c>
      <c r="E436" s="46" t="s">
        <v>283</v>
      </c>
      <c r="F436" s="173">
        <v>14817.901</v>
      </c>
      <c r="G436" s="173">
        <f aca="true" t="shared" si="25" ref="G436:J437">G437</f>
        <v>5.257</v>
      </c>
      <c r="H436" s="173">
        <f t="shared" si="25"/>
        <v>0</v>
      </c>
      <c r="I436" s="173">
        <f t="shared" si="25"/>
        <v>0</v>
      </c>
      <c r="J436" s="173">
        <f t="shared" si="25"/>
        <v>14823.158</v>
      </c>
    </row>
    <row r="437" spans="1:10" s="21" customFormat="1" ht="22.5">
      <c r="A437" s="7" t="s">
        <v>652</v>
      </c>
      <c r="B437" s="46" t="s">
        <v>125</v>
      </c>
      <c r="C437" s="46" t="s">
        <v>292</v>
      </c>
      <c r="D437" s="46" t="s">
        <v>274</v>
      </c>
      <c r="E437" s="46" t="s">
        <v>283</v>
      </c>
      <c r="F437" s="173">
        <v>14817.901</v>
      </c>
      <c r="G437" s="173">
        <f t="shared" si="25"/>
        <v>5.257</v>
      </c>
      <c r="H437" s="173">
        <f t="shared" si="25"/>
        <v>0</v>
      </c>
      <c r="I437" s="173">
        <f t="shared" si="25"/>
        <v>0</v>
      </c>
      <c r="J437" s="173">
        <f t="shared" si="25"/>
        <v>14823.158</v>
      </c>
    </row>
    <row r="438" spans="1:10" s="19" customFormat="1" ht="22.5">
      <c r="A438" s="7" t="s">
        <v>653</v>
      </c>
      <c r="B438" s="46" t="s">
        <v>125</v>
      </c>
      <c r="C438" s="46" t="s">
        <v>292</v>
      </c>
      <c r="D438" s="46" t="s">
        <v>385</v>
      </c>
      <c r="E438" s="46" t="s">
        <v>283</v>
      </c>
      <c r="F438" s="173">
        <v>14817.901</v>
      </c>
      <c r="G438" s="173">
        <f>G439+G440</f>
        <v>5.257</v>
      </c>
      <c r="H438" s="173">
        <f>H439+H440</f>
        <v>0</v>
      </c>
      <c r="I438" s="173">
        <f>I439+I440</f>
        <v>0</v>
      </c>
      <c r="J438" s="173">
        <f>J439+J440</f>
        <v>14823.158</v>
      </c>
    </row>
    <row r="439" spans="1:10" s="19" customFormat="1" ht="45">
      <c r="A439" s="8" t="s">
        <v>28</v>
      </c>
      <c r="B439" s="45" t="s">
        <v>125</v>
      </c>
      <c r="C439" s="45" t="s">
        <v>292</v>
      </c>
      <c r="D439" s="45" t="s">
        <v>385</v>
      </c>
      <c r="E439" s="45" t="s">
        <v>26</v>
      </c>
      <c r="F439" s="173">
        <v>14038.828</v>
      </c>
      <c r="G439" s="173">
        <v>0</v>
      </c>
      <c r="H439" s="173">
        <v>0</v>
      </c>
      <c r="I439" s="173">
        <v>0</v>
      </c>
      <c r="J439" s="173">
        <f t="shared" si="24"/>
        <v>14038.828</v>
      </c>
    </row>
    <row r="440" spans="1:10" s="19" customFormat="1" ht="22.5" customHeight="1">
      <c r="A440" s="8" t="s">
        <v>27</v>
      </c>
      <c r="B440" s="45" t="s">
        <v>125</v>
      </c>
      <c r="C440" s="45" t="s">
        <v>292</v>
      </c>
      <c r="D440" s="45" t="s">
        <v>385</v>
      </c>
      <c r="E440" s="45" t="s">
        <v>30</v>
      </c>
      <c r="F440" s="173">
        <v>779.073</v>
      </c>
      <c r="G440" s="173">
        <v>5.257</v>
      </c>
      <c r="H440" s="173">
        <v>0</v>
      </c>
      <c r="I440" s="173">
        <v>0</v>
      </c>
      <c r="J440" s="173">
        <f t="shared" si="24"/>
        <v>784.3299999999999</v>
      </c>
    </row>
    <row r="441" spans="1:10" s="19" customFormat="1" ht="15" customHeight="1">
      <c r="A441" s="5" t="s">
        <v>129</v>
      </c>
      <c r="B441" s="44" t="s">
        <v>125</v>
      </c>
      <c r="C441" s="44" t="s">
        <v>130</v>
      </c>
      <c r="D441" s="44"/>
      <c r="E441" s="44" t="s">
        <v>245</v>
      </c>
      <c r="F441" s="172">
        <v>15472.545</v>
      </c>
      <c r="G441" s="172">
        <f>G442+G447+G450+G445</f>
        <v>-1000</v>
      </c>
      <c r="H441" s="172">
        <f>H442+H447+H450+H445</f>
        <v>0</v>
      </c>
      <c r="I441" s="172">
        <f>I442+I447+I450+I445</f>
        <v>0</v>
      </c>
      <c r="J441" s="172">
        <f>J442+J447+J450+J445</f>
        <v>14472.545</v>
      </c>
    </row>
    <row r="442" spans="1:10" s="19" customFormat="1" ht="12.75" customHeight="1">
      <c r="A442" s="7" t="s">
        <v>422</v>
      </c>
      <c r="B442" s="46" t="s">
        <v>125</v>
      </c>
      <c r="C442" s="46" t="s">
        <v>130</v>
      </c>
      <c r="D442" s="46" t="s">
        <v>559</v>
      </c>
      <c r="E442" s="46" t="s">
        <v>283</v>
      </c>
      <c r="F442" s="173">
        <v>4629.8</v>
      </c>
      <c r="G442" s="173">
        <f>G443+G444</f>
        <v>0</v>
      </c>
      <c r="H442" s="173">
        <f>H443+H444</f>
        <v>0</v>
      </c>
      <c r="I442" s="173">
        <f>I443+I444</f>
        <v>0</v>
      </c>
      <c r="J442" s="173">
        <f>J443+J444</f>
        <v>4629.8</v>
      </c>
    </row>
    <row r="443" spans="1:10" s="19" customFormat="1" ht="21.75" customHeight="1">
      <c r="A443" s="8" t="s">
        <v>27</v>
      </c>
      <c r="B443" s="45" t="s">
        <v>125</v>
      </c>
      <c r="C443" s="45" t="s">
        <v>130</v>
      </c>
      <c r="D443" s="45" t="s">
        <v>559</v>
      </c>
      <c r="E443" s="45" t="s">
        <v>30</v>
      </c>
      <c r="F443" s="173">
        <v>2323.468</v>
      </c>
      <c r="G443" s="173">
        <v>0</v>
      </c>
      <c r="H443" s="173">
        <v>0</v>
      </c>
      <c r="I443" s="173">
        <v>0</v>
      </c>
      <c r="J443" s="173">
        <f aca="true" t="shared" si="26" ref="J443:J449">F443+G443+H443+I443</f>
        <v>2323.468</v>
      </c>
    </row>
    <row r="444" spans="1:10" s="19" customFormat="1" ht="21.75" customHeight="1">
      <c r="A444" s="8" t="s">
        <v>121</v>
      </c>
      <c r="B444" s="45" t="s">
        <v>125</v>
      </c>
      <c r="C444" s="45" t="s">
        <v>130</v>
      </c>
      <c r="D444" s="45" t="s">
        <v>559</v>
      </c>
      <c r="E444" s="45" t="s">
        <v>29</v>
      </c>
      <c r="F444" s="173">
        <v>2306.3320000000003</v>
      </c>
      <c r="G444" s="173">
        <v>0</v>
      </c>
      <c r="H444" s="173">
        <v>0</v>
      </c>
      <c r="I444" s="173">
        <v>0</v>
      </c>
      <c r="J444" s="173">
        <f t="shared" si="26"/>
        <v>2306.3320000000003</v>
      </c>
    </row>
    <row r="445" spans="1:10" s="19" customFormat="1" ht="26.25" customHeight="1">
      <c r="A445" s="29" t="s">
        <v>797</v>
      </c>
      <c r="B445" s="45" t="s">
        <v>125</v>
      </c>
      <c r="C445" s="45" t="s">
        <v>130</v>
      </c>
      <c r="D445" s="45" t="s">
        <v>796</v>
      </c>
      <c r="E445" s="45" t="s">
        <v>283</v>
      </c>
      <c r="F445" s="173">
        <v>3220.1</v>
      </c>
      <c r="G445" s="173">
        <v>0</v>
      </c>
      <c r="H445" s="173">
        <v>0</v>
      </c>
      <c r="I445" s="173">
        <v>0</v>
      </c>
      <c r="J445" s="173">
        <f t="shared" si="26"/>
        <v>3220.1</v>
      </c>
    </row>
    <row r="446" spans="1:10" s="19" customFormat="1" ht="21.75" customHeight="1">
      <c r="A446" s="8" t="s">
        <v>121</v>
      </c>
      <c r="B446" s="45" t="s">
        <v>125</v>
      </c>
      <c r="C446" s="45" t="s">
        <v>130</v>
      </c>
      <c r="D446" s="45" t="s">
        <v>796</v>
      </c>
      <c r="E446" s="45" t="s">
        <v>29</v>
      </c>
      <c r="F446" s="173">
        <v>3220.1</v>
      </c>
      <c r="G446" s="173">
        <v>0</v>
      </c>
      <c r="H446" s="173">
        <v>0</v>
      </c>
      <c r="I446" s="173">
        <v>0</v>
      </c>
      <c r="J446" s="173">
        <f t="shared" si="26"/>
        <v>3220.1</v>
      </c>
    </row>
    <row r="447" spans="1:10" s="19" customFormat="1" ht="45.75" customHeight="1">
      <c r="A447" s="143" t="s">
        <v>800</v>
      </c>
      <c r="B447" s="175" t="s">
        <v>125</v>
      </c>
      <c r="C447" s="46" t="s">
        <v>130</v>
      </c>
      <c r="D447" s="46" t="s">
        <v>801</v>
      </c>
      <c r="E447" s="46" t="s">
        <v>283</v>
      </c>
      <c r="F447" s="173">
        <v>93.6</v>
      </c>
      <c r="G447" s="173">
        <v>0</v>
      </c>
      <c r="H447" s="173">
        <v>0</v>
      </c>
      <c r="I447" s="173">
        <v>0</v>
      </c>
      <c r="J447" s="173">
        <f t="shared" si="26"/>
        <v>93.6</v>
      </c>
    </row>
    <row r="448" spans="1:10" s="19" customFormat="1" ht="21.75" customHeight="1">
      <c r="A448" s="130" t="s">
        <v>802</v>
      </c>
      <c r="B448" s="142" t="s">
        <v>125</v>
      </c>
      <c r="C448" s="45" t="s">
        <v>130</v>
      </c>
      <c r="D448" s="45" t="s">
        <v>799</v>
      </c>
      <c r="E448" s="45" t="s">
        <v>283</v>
      </c>
      <c r="F448" s="173">
        <v>93.6</v>
      </c>
      <c r="G448" s="173">
        <v>0</v>
      </c>
      <c r="H448" s="173">
        <v>0</v>
      </c>
      <c r="I448" s="173">
        <v>0</v>
      </c>
      <c r="J448" s="173">
        <f t="shared" si="26"/>
        <v>93.6</v>
      </c>
    </row>
    <row r="449" spans="1:10" s="19" customFormat="1" ht="21.75" customHeight="1">
      <c r="A449" s="8" t="s">
        <v>121</v>
      </c>
      <c r="B449" s="45" t="s">
        <v>125</v>
      </c>
      <c r="C449" s="45" t="s">
        <v>130</v>
      </c>
      <c r="D449" s="45" t="s">
        <v>799</v>
      </c>
      <c r="E449" s="45" t="s">
        <v>29</v>
      </c>
      <c r="F449" s="173">
        <v>93.6</v>
      </c>
      <c r="G449" s="173">
        <v>0</v>
      </c>
      <c r="H449" s="173">
        <v>0</v>
      </c>
      <c r="I449" s="173">
        <v>0</v>
      </c>
      <c r="J449" s="173">
        <f t="shared" si="26"/>
        <v>93.6</v>
      </c>
    </row>
    <row r="450" spans="1:10" s="19" customFormat="1" ht="21.75" customHeight="1">
      <c r="A450" s="7" t="s">
        <v>652</v>
      </c>
      <c r="B450" s="46" t="s">
        <v>125</v>
      </c>
      <c r="C450" s="46" t="s">
        <v>130</v>
      </c>
      <c r="D450" s="46" t="s">
        <v>274</v>
      </c>
      <c r="E450" s="46" t="s">
        <v>283</v>
      </c>
      <c r="F450" s="173">
        <v>7529.045</v>
      </c>
      <c r="G450" s="173">
        <f>G451+G453+G456+G462+G464+G458+G460</f>
        <v>-1000</v>
      </c>
      <c r="H450" s="173">
        <f>H451+H453+H456+H462+H464+H458+H460</f>
        <v>0</v>
      </c>
      <c r="I450" s="173">
        <f>I451+I453+I456+I462+I464+I458+I460</f>
        <v>0</v>
      </c>
      <c r="J450" s="173">
        <f>J451+J453+J456+J462+J464+J458+J460</f>
        <v>6529.045</v>
      </c>
    </row>
    <row r="451" spans="1:10" s="21" customFormat="1" ht="24" customHeight="1">
      <c r="A451" s="7" t="s">
        <v>658</v>
      </c>
      <c r="B451" s="46" t="s">
        <v>125</v>
      </c>
      <c r="C451" s="46" t="s">
        <v>130</v>
      </c>
      <c r="D451" s="46" t="s">
        <v>386</v>
      </c>
      <c r="E451" s="46" t="s">
        <v>283</v>
      </c>
      <c r="F451" s="173">
        <v>5985.146</v>
      </c>
      <c r="G451" s="173">
        <f>G452</f>
        <v>-1000</v>
      </c>
      <c r="H451" s="173">
        <f>H452</f>
        <v>0</v>
      </c>
      <c r="I451" s="173">
        <f>I452</f>
        <v>0</v>
      </c>
      <c r="J451" s="173">
        <f>J452</f>
        <v>4985.146</v>
      </c>
    </row>
    <row r="452" spans="1:10" s="19" customFormat="1" ht="21.75" customHeight="1">
      <c r="A452" s="8" t="s">
        <v>121</v>
      </c>
      <c r="B452" s="45" t="s">
        <v>125</v>
      </c>
      <c r="C452" s="45" t="s">
        <v>130</v>
      </c>
      <c r="D452" s="45" t="s">
        <v>386</v>
      </c>
      <c r="E452" s="45" t="s">
        <v>29</v>
      </c>
      <c r="F452" s="173">
        <v>5985.146</v>
      </c>
      <c r="G452" s="173">
        <v>-1000</v>
      </c>
      <c r="H452" s="173">
        <v>0</v>
      </c>
      <c r="I452" s="173">
        <v>0</v>
      </c>
      <c r="J452" s="173">
        <f>F452+G452+H452+I452</f>
        <v>4985.146</v>
      </c>
    </row>
    <row r="453" spans="1:10" s="19" customFormat="1" ht="27.75" customHeight="1">
      <c r="A453" s="8" t="s">
        <v>890</v>
      </c>
      <c r="B453" s="45" t="s">
        <v>125</v>
      </c>
      <c r="C453" s="45" t="s">
        <v>130</v>
      </c>
      <c r="D453" s="45" t="s">
        <v>889</v>
      </c>
      <c r="E453" s="45" t="s">
        <v>283</v>
      </c>
      <c r="F453" s="57">
        <v>767.5</v>
      </c>
      <c r="G453" s="57">
        <f>G454+G455</f>
        <v>0</v>
      </c>
      <c r="H453" s="57">
        <f>H454+H455</f>
        <v>0</v>
      </c>
      <c r="I453" s="57">
        <f>I454+I455</f>
        <v>0</v>
      </c>
      <c r="J453" s="57">
        <f>J454+J455</f>
        <v>767.5</v>
      </c>
    </row>
    <row r="454" spans="1:10" s="19" customFormat="1" ht="27.75" customHeight="1">
      <c r="A454" s="8" t="s">
        <v>27</v>
      </c>
      <c r="B454" s="45" t="s">
        <v>125</v>
      </c>
      <c r="C454" s="45" t="s">
        <v>130</v>
      </c>
      <c r="D454" s="45" t="s">
        <v>889</v>
      </c>
      <c r="E454" s="45" t="s">
        <v>30</v>
      </c>
      <c r="F454" s="174">
        <v>403.60699999999997</v>
      </c>
      <c r="G454" s="174">
        <v>0</v>
      </c>
      <c r="H454" s="174">
        <v>0</v>
      </c>
      <c r="I454" s="174">
        <v>0</v>
      </c>
      <c r="J454" s="174">
        <f>F454+G454+H454+I454</f>
        <v>403.60699999999997</v>
      </c>
    </row>
    <row r="455" spans="1:10" s="19" customFormat="1" ht="36" customHeight="1">
      <c r="A455" s="8" t="s">
        <v>121</v>
      </c>
      <c r="B455" s="45" t="s">
        <v>125</v>
      </c>
      <c r="C455" s="45" t="s">
        <v>130</v>
      </c>
      <c r="D455" s="45" t="s">
        <v>889</v>
      </c>
      <c r="E455" s="45" t="s">
        <v>29</v>
      </c>
      <c r="F455" s="173">
        <v>363.89300000000003</v>
      </c>
      <c r="G455" s="173">
        <v>0</v>
      </c>
      <c r="H455" s="173">
        <v>0</v>
      </c>
      <c r="I455" s="173">
        <v>0</v>
      </c>
      <c r="J455" s="173">
        <f>F455+G455+H455+I455</f>
        <v>363.89300000000003</v>
      </c>
    </row>
    <row r="456" spans="1:10" s="19" customFormat="1" ht="36" customHeight="1">
      <c r="A456" s="8" t="s">
        <v>876</v>
      </c>
      <c r="B456" s="45" t="s">
        <v>125</v>
      </c>
      <c r="C456" s="45" t="s">
        <v>130</v>
      </c>
      <c r="D456" s="45" t="s">
        <v>875</v>
      </c>
      <c r="E456" s="45" t="s">
        <v>283</v>
      </c>
      <c r="F456" s="57">
        <v>166.219</v>
      </c>
      <c r="G456" s="57">
        <f>G457</f>
        <v>0</v>
      </c>
      <c r="H456" s="57">
        <f>H457</f>
        <v>0</v>
      </c>
      <c r="I456" s="57">
        <f>I457</f>
        <v>0</v>
      </c>
      <c r="J456" s="57">
        <f>J457</f>
        <v>166.219</v>
      </c>
    </row>
    <row r="457" spans="1:10" s="19" customFormat="1" ht="36" customHeight="1">
      <c r="A457" s="8" t="s">
        <v>121</v>
      </c>
      <c r="B457" s="45" t="s">
        <v>125</v>
      </c>
      <c r="C457" s="45" t="s">
        <v>130</v>
      </c>
      <c r="D457" s="45" t="s">
        <v>875</v>
      </c>
      <c r="E457" s="45" t="s">
        <v>29</v>
      </c>
      <c r="F457" s="173">
        <v>166.219</v>
      </c>
      <c r="G457" s="173">
        <v>0</v>
      </c>
      <c r="H457" s="173">
        <v>0</v>
      </c>
      <c r="I457" s="173">
        <v>0</v>
      </c>
      <c r="J457" s="173">
        <f>F457+G457+H457+I457</f>
        <v>166.219</v>
      </c>
    </row>
    <row r="458" spans="1:10" s="19" customFormat="1" ht="36" customHeight="1">
      <c r="A458" s="8" t="s">
        <v>1039</v>
      </c>
      <c r="B458" s="45" t="s">
        <v>125</v>
      </c>
      <c r="C458" s="45" t="s">
        <v>130</v>
      </c>
      <c r="D458" s="45" t="s">
        <v>389</v>
      </c>
      <c r="E458" s="45" t="s">
        <v>283</v>
      </c>
      <c r="F458" s="173">
        <v>30</v>
      </c>
      <c r="G458" s="173">
        <f>G459</f>
        <v>0</v>
      </c>
      <c r="H458" s="173">
        <f>H459</f>
        <v>0</v>
      </c>
      <c r="I458" s="173">
        <f>I459</f>
        <v>0</v>
      </c>
      <c r="J458" s="173">
        <f>J459</f>
        <v>30</v>
      </c>
    </row>
    <row r="459" spans="1:10" s="19" customFormat="1" ht="36" customHeight="1">
      <c r="A459" s="8" t="s">
        <v>121</v>
      </c>
      <c r="B459" s="45" t="s">
        <v>125</v>
      </c>
      <c r="C459" s="45" t="s">
        <v>130</v>
      </c>
      <c r="D459" s="45" t="s">
        <v>389</v>
      </c>
      <c r="E459" s="45" t="s">
        <v>29</v>
      </c>
      <c r="F459" s="173">
        <v>30</v>
      </c>
      <c r="G459" s="173">
        <v>0</v>
      </c>
      <c r="H459" s="173">
        <v>0</v>
      </c>
      <c r="I459" s="173">
        <v>0</v>
      </c>
      <c r="J459" s="173">
        <f>F459+G459+H459+I459</f>
        <v>30</v>
      </c>
    </row>
    <row r="460" spans="1:10" s="19" customFormat="1" ht="36" customHeight="1">
      <c r="A460" s="8" t="s">
        <v>1043</v>
      </c>
      <c r="B460" s="45" t="s">
        <v>125</v>
      </c>
      <c r="C460" s="45" t="s">
        <v>130</v>
      </c>
      <c r="D460" s="45" t="s">
        <v>1042</v>
      </c>
      <c r="E460" s="45" t="s">
        <v>283</v>
      </c>
      <c r="F460" s="173">
        <v>1</v>
      </c>
      <c r="G460" s="173">
        <f>G461</f>
        <v>0</v>
      </c>
      <c r="H460" s="173">
        <f>H461</f>
        <v>0</v>
      </c>
      <c r="I460" s="173">
        <f>I461</f>
        <v>0</v>
      </c>
      <c r="J460" s="173">
        <f>J461</f>
        <v>1</v>
      </c>
    </row>
    <row r="461" spans="1:10" s="19" customFormat="1" ht="36" customHeight="1">
      <c r="A461" s="8" t="s">
        <v>121</v>
      </c>
      <c r="B461" s="45" t="s">
        <v>125</v>
      </c>
      <c r="C461" s="45" t="s">
        <v>130</v>
      </c>
      <c r="D461" s="45" t="s">
        <v>1042</v>
      </c>
      <c r="E461" s="45" t="s">
        <v>29</v>
      </c>
      <c r="F461" s="174">
        <v>1</v>
      </c>
      <c r="G461" s="174">
        <v>0</v>
      </c>
      <c r="H461" s="174">
        <v>0</v>
      </c>
      <c r="I461" s="174">
        <v>0</v>
      </c>
      <c r="J461" s="174">
        <f>F461+G461+H461+I461</f>
        <v>1</v>
      </c>
    </row>
    <row r="462" spans="1:10" s="19" customFormat="1" ht="36" customHeight="1">
      <c r="A462" s="8" t="s">
        <v>877</v>
      </c>
      <c r="B462" s="45" t="s">
        <v>125</v>
      </c>
      <c r="C462" s="45" t="s">
        <v>130</v>
      </c>
      <c r="D462" s="45" t="s">
        <v>388</v>
      </c>
      <c r="E462" s="45" t="s">
        <v>283</v>
      </c>
      <c r="F462" s="57">
        <v>79.18</v>
      </c>
      <c r="G462" s="57">
        <f>G463</f>
        <v>0</v>
      </c>
      <c r="H462" s="57">
        <f>H463</f>
        <v>0</v>
      </c>
      <c r="I462" s="57">
        <f>I463</f>
        <v>0</v>
      </c>
      <c r="J462" s="57">
        <f>J463</f>
        <v>79.18</v>
      </c>
    </row>
    <row r="463" spans="1:10" s="19" customFormat="1" ht="36" customHeight="1">
      <c r="A463" s="8" t="s">
        <v>121</v>
      </c>
      <c r="B463" s="45" t="s">
        <v>125</v>
      </c>
      <c r="C463" s="45" t="s">
        <v>130</v>
      </c>
      <c r="D463" s="45" t="s">
        <v>388</v>
      </c>
      <c r="E463" s="45" t="s">
        <v>29</v>
      </c>
      <c r="F463" s="173">
        <v>79.18</v>
      </c>
      <c r="G463" s="173">
        <v>0</v>
      </c>
      <c r="H463" s="173">
        <v>0</v>
      </c>
      <c r="I463" s="173">
        <v>0</v>
      </c>
      <c r="J463" s="173">
        <f>F463+G463+H463+I463</f>
        <v>79.18</v>
      </c>
    </row>
    <row r="464" spans="1:10" s="19" customFormat="1" ht="36" customHeight="1">
      <c r="A464" s="144" t="s">
        <v>797</v>
      </c>
      <c r="B464" s="45" t="s">
        <v>125</v>
      </c>
      <c r="C464" s="45" t="s">
        <v>130</v>
      </c>
      <c r="D464" s="45" t="s">
        <v>1027</v>
      </c>
      <c r="E464" s="45" t="s">
        <v>283</v>
      </c>
      <c r="F464" s="57">
        <v>500</v>
      </c>
      <c r="G464" s="57">
        <f>G465</f>
        <v>0</v>
      </c>
      <c r="H464" s="57">
        <f>H465</f>
        <v>0</v>
      </c>
      <c r="I464" s="57">
        <f>I465</f>
        <v>0</v>
      </c>
      <c r="J464" s="57">
        <f>J465</f>
        <v>500</v>
      </c>
    </row>
    <row r="465" spans="1:10" s="19" customFormat="1" ht="36" customHeight="1">
      <c r="A465" s="8" t="s">
        <v>121</v>
      </c>
      <c r="B465" s="45" t="s">
        <v>125</v>
      </c>
      <c r="C465" s="45" t="s">
        <v>130</v>
      </c>
      <c r="D465" s="45" t="s">
        <v>1027</v>
      </c>
      <c r="E465" s="45" t="s">
        <v>29</v>
      </c>
      <c r="F465" s="173">
        <v>500</v>
      </c>
      <c r="G465" s="173">
        <v>0</v>
      </c>
      <c r="H465" s="173">
        <v>0</v>
      </c>
      <c r="I465" s="173">
        <v>0</v>
      </c>
      <c r="J465" s="173">
        <f>F465+G465+H465+I465</f>
        <v>500</v>
      </c>
    </row>
    <row r="466" spans="1:10" s="19" customFormat="1" ht="15" customHeight="1">
      <c r="A466" s="5" t="s">
        <v>134</v>
      </c>
      <c r="B466" s="44" t="s">
        <v>125</v>
      </c>
      <c r="C466" s="44" t="s">
        <v>135</v>
      </c>
      <c r="D466" s="44"/>
      <c r="E466" s="44"/>
      <c r="F466" s="172">
        <v>24065.008</v>
      </c>
      <c r="G466" s="172">
        <f>G467+G469+G495</f>
        <v>-102.078</v>
      </c>
      <c r="H466" s="172">
        <f>H467+H469+H495</f>
        <v>0</v>
      </c>
      <c r="I466" s="172">
        <f>I467+I469+I495</f>
        <v>0</v>
      </c>
      <c r="J466" s="172">
        <f>J467+J469+J495</f>
        <v>23962.930000000004</v>
      </c>
    </row>
    <row r="467" spans="1:10" s="19" customFormat="1" ht="24.75" customHeight="1">
      <c r="A467" s="7" t="s">
        <v>402</v>
      </c>
      <c r="B467" s="46" t="s">
        <v>125</v>
      </c>
      <c r="C467" s="46" t="s">
        <v>135</v>
      </c>
      <c r="D467" s="46" t="s">
        <v>562</v>
      </c>
      <c r="E467" s="46" t="s">
        <v>283</v>
      </c>
      <c r="F467" s="173">
        <v>0</v>
      </c>
      <c r="G467" s="173">
        <f>G468</f>
        <v>0</v>
      </c>
      <c r="H467" s="173">
        <f>H468</f>
        <v>0</v>
      </c>
      <c r="I467" s="173">
        <f>I468</f>
        <v>0</v>
      </c>
      <c r="J467" s="173">
        <f>J468</f>
        <v>0</v>
      </c>
    </row>
    <row r="468" spans="1:10" s="19" customFormat="1" ht="23.25" customHeight="1">
      <c r="A468" s="8" t="s">
        <v>27</v>
      </c>
      <c r="B468" s="45" t="s">
        <v>125</v>
      </c>
      <c r="C468" s="45" t="s">
        <v>135</v>
      </c>
      <c r="D468" s="45" t="s">
        <v>562</v>
      </c>
      <c r="E468" s="45" t="s">
        <v>30</v>
      </c>
      <c r="F468" s="173">
        <v>0</v>
      </c>
      <c r="G468" s="173">
        <v>0</v>
      </c>
      <c r="H468" s="173">
        <v>0</v>
      </c>
      <c r="I468" s="173">
        <v>0</v>
      </c>
      <c r="J468" s="173">
        <f>F468+G468+H468+I468</f>
        <v>0</v>
      </c>
    </row>
    <row r="469" spans="1:10" s="20" customFormat="1" ht="25.5" customHeight="1">
      <c r="A469" s="7" t="s">
        <v>12</v>
      </c>
      <c r="B469" s="46" t="s">
        <v>125</v>
      </c>
      <c r="C469" s="46" t="s">
        <v>135</v>
      </c>
      <c r="D469" s="46" t="s">
        <v>247</v>
      </c>
      <c r="E469" s="46" t="s">
        <v>283</v>
      </c>
      <c r="F469" s="173">
        <v>22036.076</v>
      </c>
      <c r="G469" s="173">
        <f>G472+G492+G490+G470</f>
        <v>-102.078</v>
      </c>
      <c r="H469" s="173">
        <f>H472+H492+H490+H470</f>
        <v>0</v>
      </c>
      <c r="I469" s="173">
        <f>I472+I492+I490+I470</f>
        <v>0</v>
      </c>
      <c r="J469" s="173">
        <f>J472+J492+J490+J470</f>
        <v>21933.998000000003</v>
      </c>
    </row>
    <row r="470" spans="1:10" s="20" customFormat="1" ht="25.5" customHeight="1">
      <c r="A470" s="7" t="s">
        <v>646</v>
      </c>
      <c r="B470" s="46" t="s">
        <v>125</v>
      </c>
      <c r="C470" s="46" t="s">
        <v>135</v>
      </c>
      <c r="D470" s="46" t="s">
        <v>261</v>
      </c>
      <c r="E470" s="46" t="s">
        <v>283</v>
      </c>
      <c r="F470" s="173">
        <v>13</v>
      </c>
      <c r="G470" s="173">
        <f>G471</f>
        <v>0</v>
      </c>
      <c r="H470" s="173">
        <f>H471</f>
        <v>0</v>
      </c>
      <c r="I470" s="173">
        <f>I471</f>
        <v>0</v>
      </c>
      <c r="J470" s="173">
        <f>J471</f>
        <v>13</v>
      </c>
    </row>
    <row r="471" spans="1:10" s="20" customFormat="1" ht="25.5" customHeight="1">
      <c r="A471" s="8" t="s">
        <v>31</v>
      </c>
      <c r="B471" s="45" t="s">
        <v>125</v>
      </c>
      <c r="C471" s="45" t="s">
        <v>135</v>
      </c>
      <c r="D471" s="45" t="s">
        <v>261</v>
      </c>
      <c r="E471" s="45" t="s">
        <v>30</v>
      </c>
      <c r="F471" s="173">
        <v>13</v>
      </c>
      <c r="G471" s="173">
        <v>0</v>
      </c>
      <c r="H471" s="173">
        <v>0</v>
      </c>
      <c r="I471" s="173">
        <v>0</v>
      </c>
      <c r="J471" s="173">
        <f>F471+G471+H471+I471</f>
        <v>13</v>
      </c>
    </row>
    <row r="472" spans="1:10" s="21" customFormat="1" ht="22.5">
      <c r="A472" s="7" t="s">
        <v>652</v>
      </c>
      <c r="B472" s="46" t="s">
        <v>125</v>
      </c>
      <c r="C472" s="46" t="s">
        <v>135</v>
      </c>
      <c r="D472" s="46" t="s">
        <v>274</v>
      </c>
      <c r="E472" s="46" t="s">
        <v>283</v>
      </c>
      <c r="F472" s="173">
        <v>21978.558</v>
      </c>
      <c r="G472" s="173">
        <f>G473+G475+G484+G486+G488+G480+G482</f>
        <v>-101.816</v>
      </c>
      <c r="H472" s="173">
        <f>H473+H475+H484+H486+H488+H480+H482</f>
        <v>0</v>
      </c>
      <c r="I472" s="173">
        <f>I473+I475+I484+I486+I488+I480+I482</f>
        <v>0</v>
      </c>
      <c r="J472" s="173">
        <f>J473+J475+J484+J486+J488+J480+J482</f>
        <v>21876.742000000002</v>
      </c>
    </row>
    <row r="473" spans="1:10" s="21" customFormat="1" ht="22.5">
      <c r="A473" s="7" t="s">
        <v>654</v>
      </c>
      <c r="B473" s="46" t="s">
        <v>125</v>
      </c>
      <c r="C473" s="46" t="s">
        <v>135</v>
      </c>
      <c r="D473" s="46" t="s">
        <v>386</v>
      </c>
      <c r="E473" s="46" t="s">
        <v>283</v>
      </c>
      <c r="F473" s="63">
        <v>119.99499999999998</v>
      </c>
      <c r="G473" s="63">
        <f>G474</f>
        <v>0</v>
      </c>
      <c r="H473" s="63">
        <f>H474</f>
        <v>0</v>
      </c>
      <c r="I473" s="63">
        <f>I474</f>
        <v>0</v>
      </c>
      <c r="J473" s="63">
        <f>J474</f>
        <v>119.99499999999998</v>
      </c>
    </row>
    <row r="474" spans="1:10" s="20" customFormat="1" ht="25.5" customHeight="1">
      <c r="A474" s="8" t="s">
        <v>27</v>
      </c>
      <c r="B474" s="45" t="s">
        <v>125</v>
      </c>
      <c r="C474" s="45" t="s">
        <v>135</v>
      </c>
      <c r="D474" s="45" t="s">
        <v>386</v>
      </c>
      <c r="E474" s="45" t="s">
        <v>30</v>
      </c>
      <c r="F474" s="173">
        <v>119.99499999999998</v>
      </c>
      <c r="G474" s="173">
        <v>0</v>
      </c>
      <c r="H474" s="173">
        <v>0</v>
      </c>
      <c r="I474" s="173">
        <v>0</v>
      </c>
      <c r="J474" s="173">
        <f>F474+G474+H474+I474</f>
        <v>119.99499999999998</v>
      </c>
    </row>
    <row r="475" spans="1:10" s="20" customFormat="1" ht="12.75" customHeight="1">
      <c r="A475" s="7" t="s">
        <v>660</v>
      </c>
      <c r="B475" s="46" t="s">
        <v>125</v>
      </c>
      <c r="C475" s="46" t="s">
        <v>135</v>
      </c>
      <c r="D475" s="46" t="s">
        <v>387</v>
      </c>
      <c r="E475" s="46" t="s">
        <v>283</v>
      </c>
      <c r="F475" s="173">
        <v>20583.548000000003</v>
      </c>
      <c r="G475" s="173">
        <f>G476+G477+G479+G478</f>
        <v>-84.392</v>
      </c>
      <c r="H475" s="173">
        <f>H476+H477+H479+H478</f>
        <v>0</v>
      </c>
      <c r="I475" s="173">
        <f>I476+I477+I479+I478</f>
        <v>0</v>
      </c>
      <c r="J475" s="173">
        <f>J476+J477+J479+J478</f>
        <v>20499.156000000003</v>
      </c>
    </row>
    <row r="476" spans="1:10" s="20" customFormat="1" ht="48" customHeight="1">
      <c r="A476" s="8" t="s">
        <v>28</v>
      </c>
      <c r="B476" s="45" t="s">
        <v>125</v>
      </c>
      <c r="C476" s="45" t="s">
        <v>135</v>
      </c>
      <c r="D476" s="45" t="s">
        <v>387</v>
      </c>
      <c r="E476" s="45" t="s">
        <v>26</v>
      </c>
      <c r="F476" s="173">
        <v>17623.417</v>
      </c>
      <c r="G476" s="173">
        <v>0</v>
      </c>
      <c r="H476" s="173">
        <v>0</v>
      </c>
      <c r="I476" s="173">
        <v>0</v>
      </c>
      <c r="J476" s="173">
        <f>F476+G476+H476+I476</f>
        <v>17623.417</v>
      </c>
    </row>
    <row r="477" spans="1:10" s="20" customFormat="1" ht="27" customHeight="1">
      <c r="A477" s="8" t="s">
        <v>27</v>
      </c>
      <c r="B477" s="45" t="s">
        <v>125</v>
      </c>
      <c r="C477" s="45" t="s">
        <v>135</v>
      </c>
      <c r="D477" s="45" t="s">
        <v>387</v>
      </c>
      <c r="E477" s="45" t="s">
        <v>30</v>
      </c>
      <c r="F477" s="173">
        <v>2896.9449999999993</v>
      </c>
      <c r="G477" s="173">
        <v>-84.392</v>
      </c>
      <c r="H477" s="173">
        <v>0</v>
      </c>
      <c r="I477" s="173">
        <v>0</v>
      </c>
      <c r="J477" s="173">
        <f>F477+G477+H477+I477</f>
        <v>2812.5529999999994</v>
      </c>
    </row>
    <row r="478" spans="1:10" s="20" customFormat="1" ht="27.75" customHeight="1">
      <c r="A478" s="144" t="s">
        <v>990</v>
      </c>
      <c r="B478" s="45" t="s">
        <v>125</v>
      </c>
      <c r="C478" s="45" t="s">
        <v>135</v>
      </c>
      <c r="D478" s="45" t="s">
        <v>387</v>
      </c>
      <c r="E478" s="45" t="s">
        <v>23</v>
      </c>
      <c r="F478" s="173">
        <v>41</v>
      </c>
      <c r="G478" s="173">
        <v>0</v>
      </c>
      <c r="H478" s="173">
        <v>0</v>
      </c>
      <c r="I478" s="173">
        <v>0</v>
      </c>
      <c r="J478" s="173">
        <f>F478+G478+H478+I478</f>
        <v>41</v>
      </c>
    </row>
    <row r="479" spans="1:10" s="20" customFormat="1" ht="13.5" customHeight="1">
      <c r="A479" s="8" t="s">
        <v>22</v>
      </c>
      <c r="B479" s="45" t="s">
        <v>125</v>
      </c>
      <c r="C479" s="45" t="s">
        <v>135</v>
      </c>
      <c r="D479" s="45" t="s">
        <v>387</v>
      </c>
      <c r="E479" s="45" t="s">
        <v>21</v>
      </c>
      <c r="F479" s="173">
        <v>22.186</v>
      </c>
      <c r="G479" s="173">
        <v>0</v>
      </c>
      <c r="H479" s="173">
        <v>0</v>
      </c>
      <c r="I479" s="173">
        <v>0</v>
      </c>
      <c r="J479" s="173">
        <f>F479+G479+H479+I479</f>
        <v>22.186</v>
      </c>
    </row>
    <row r="480" spans="1:10" s="20" customFormat="1" ht="29.25" customHeight="1">
      <c r="A480" s="8" t="s">
        <v>948</v>
      </c>
      <c r="B480" s="45" t="s">
        <v>125</v>
      </c>
      <c r="C480" s="45" t="s">
        <v>135</v>
      </c>
      <c r="D480" s="45" t="s">
        <v>947</v>
      </c>
      <c r="E480" s="45" t="s">
        <v>283</v>
      </c>
      <c r="F480" s="57">
        <v>791.583</v>
      </c>
      <c r="G480" s="57">
        <f>G481</f>
        <v>27.5</v>
      </c>
      <c r="H480" s="57">
        <f>H481</f>
        <v>0</v>
      </c>
      <c r="I480" s="57">
        <f>I481</f>
        <v>0</v>
      </c>
      <c r="J480" s="57">
        <f>J481</f>
        <v>819.083</v>
      </c>
    </row>
    <row r="481" spans="1:10" s="20" customFormat="1" ht="28.5" customHeight="1">
      <c r="A481" s="8" t="s">
        <v>27</v>
      </c>
      <c r="B481" s="45" t="s">
        <v>125</v>
      </c>
      <c r="C481" s="45" t="s">
        <v>135</v>
      </c>
      <c r="D481" s="45" t="s">
        <v>947</v>
      </c>
      <c r="E481" s="45" t="s">
        <v>30</v>
      </c>
      <c r="F481" s="173">
        <v>791.583</v>
      </c>
      <c r="G481" s="173">
        <v>27.5</v>
      </c>
      <c r="H481" s="173">
        <v>0</v>
      </c>
      <c r="I481" s="173">
        <v>0</v>
      </c>
      <c r="J481" s="173">
        <f>F481+G481+H481+I481</f>
        <v>819.083</v>
      </c>
    </row>
    <row r="482" spans="1:10" s="20" customFormat="1" ht="24" customHeight="1">
      <c r="A482" s="8" t="s">
        <v>949</v>
      </c>
      <c r="B482" s="45" t="s">
        <v>125</v>
      </c>
      <c r="C482" s="45" t="s">
        <v>135</v>
      </c>
      <c r="D482" s="45" t="s">
        <v>946</v>
      </c>
      <c r="E482" s="45" t="s">
        <v>283</v>
      </c>
      <c r="F482" s="57">
        <v>132.7</v>
      </c>
      <c r="G482" s="57">
        <f>G483</f>
        <v>0</v>
      </c>
      <c r="H482" s="57">
        <f>H483</f>
        <v>0</v>
      </c>
      <c r="I482" s="57">
        <f>I483</f>
        <v>0</v>
      </c>
      <c r="J482" s="57">
        <f>J483</f>
        <v>132.7</v>
      </c>
    </row>
    <row r="483" spans="1:10" s="20" customFormat="1" ht="24" customHeight="1">
      <c r="A483" s="8" t="s">
        <v>27</v>
      </c>
      <c r="B483" s="45" t="s">
        <v>125</v>
      </c>
      <c r="C483" s="45" t="s">
        <v>135</v>
      </c>
      <c r="D483" s="45" t="s">
        <v>946</v>
      </c>
      <c r="E483" s="45" t="s">
        <v>30</v>
      </c>
      <c r="F483" s="173">
        <v>132.7</v>
      </c>
      <c r="G483" s="173">
        <v>0</v>
      </c>
      <c r="H483" s="173">
        <v>0</v>
      </c>
      <c r="I483" s="173">
        <v>0</v>
      </c>
      <c r="J483" s="173">
        <f>F483+G483+H483+I483</f>
        <v>132.7</v>
      </c>
    </row>
    <row r="484" spans="1:10" s="20" customFormat="1" ht="36.75" customHeight="1">
      <c r="A484" s="8" t="s">
        <v>876</v>
      </c>
      <c r="B484" s="45" t="s">
        <v>125</v>
      </c>
      <c r="C484" s="45" t="s">
        <v>135</v>
      </c>
      <c r="D484" s="45" t="s">
        <v>875</v>
      </c>
      <c r="E484" s="45" t="s">
        <v>283</v>
      </c>
      <c r="F484" s="57">
        <v>59.636</v>
      </c>
      <c r="G484" s="57">
        <f>G485</f>
        <v>-16.021</v>
      </c>
      <c r="H484" s="57">
        <f>H485</f>
        <v>0</v>
      </c>
      <c r="I484" s="57">
        <f>I485</f>
        <v>0</v>
      </c>
      <c r="J484" s="57">
        <f>J485</f>
        <v>43.615</v>
      </c>
    </row>
    <row r="485" spans="1:10" s="20" customFormat="1" ht="30.75" customHeight="1">
      <c r="A485" s="8" t="s">
        <v>27</v>
      </c>
      <c r="B485" s="45" t="s">
        <v>125</v>
      </c>
      <c r="C485" s="45" t="s">
        <v>135</v>
      </c>
      <c r="D485" s="45" t="s">
        <v>875</v>
      </c>
      <c r="E485" s="45" t="s">
        <v>30</v>
      </c>
      <c r="F485" s="173">
        <v>59.636</v>
      </c>
      <c r="G485" s="173">
        <v>-16.021</v>
      </c>
      <c r="H485" s="173">
        <v>0</v>
      </c>
      <c r="I485" s="173">
        <v>0</v>
      </c>
      <c r="J485" s="173">
        <f>F485+G485+H485+I485</f>
        <v>43.615</v>
      </c>
    </row>
    <row r="486" spans="1:10" s="20" customFormat="1" ht="21.75" customHeight="1">
      <c r="A486" s="7" t="s">
        <v>659</v>
      </c>
      <c r="B486" s="46" t="s">
        <v>125</v>
      </c>
      <c r="C486" s="46" t="s">
        <v>135</v>
      </c>
      <c r="D486" s="46" t="s">
        <v>389</v>
      </c>
      <c r="E486" s="46" t="s">
        <v>283</v>
      </c>
      <c r="F486" s="173">
        <v>40</v>
      </c>
      <c r="G486" s="173">
        <f>G487</f>
        <v>0</v>
      </c>
      <c r="H486" s="173">
        <f>H487</f>
        <v>0</v>
      </c>
      <c r="I486" s="173">
        <f>I487</f>
        <v>0</v>
      </c>
      <c r="J486" s="173">
        <f>J487</f>
        <v>40</v>
      </c>
    </row>
    <row r="487" spans="1:10" s="20" customFormat="1" ht="21.75" customHeight="1">
      <c r="A487" s="8" t="s">
        <v>27</v>
      </c>
      <c r="B487" s="45" t="s">
        <v>125</v>
      </c>
      <c r="C487" s="45" t="s">
        <v>135</v>
      </c>
      <c r="D487" s="45" t="s">
        <v>389</v>
      </c>
      <c r="E487" s="45" t="s">
        <v>30</v>
      </c>
      <c r="F487" s="173">
        <v>40</v>
      </c>
      <c r="G487" s="173">
        <v>0</v>
      </c>
      <c r="H487" s="173">
        <v>0</v>
      </c>
      <c r="I487" s="173">
        <v>0</v>
      </c>
      <c r="J487" s="173">
        <f>F487+G487+H487+I487</f>
        <v>40</v>
      </c>
    </row>
    <row r="488" spans="1:10" s="20" customFormat="1" ht="21.75" customHeight="1">
      <c r="A488" s="7" t="s">
        <v>657</v>
      </c>
      <c r="B488" s="46" t="s">
        <v>125</v>
      </c>
      <c r="C488" s="46" t="s">
        <v>135</v>
      </c>
      <c r="D488" s="46" t="s">
        <v>388</v>
      </c>
      <c r="E488" s="46" t="s">
        <v>283</v>
      </c>
      <c r="F488" s="83">
        <v>251.096</v>
      </c>
      <c r="G488" s="83">
        <f>G489</f>
        <v>-28.903</v>
      </c>
      <c r="H488" s="83">
        <f>H489</f>
        <v>0</v>
      </c>
      <c r="I488" s="83">
        <f>I489</f>
        <v>0</v>
      </c>
      <c r="J488" s="83">
        <f>J489</f>
        <v>222.193</v>
      </c>
    </row>
    <row r="489" spans="1:10" s="20" customFormat="1" ht="21.75" customHeight="1">
      <c r="A489" s="8" t="s">
        <v>27</v>
      </c>
      <c r="B489" s="45" t="s">
        <v>125</v>
      </c>
      <c r="C489" s="45" t="s">
        <v>135</v>
      </c>
      <c r="D489" s="45" t="s">
        <v>388</v>
      </c>
      <c r="E489" s="45" t="s">
        <v>30</v>
      </c>
      <c r="F489" s="173">
        <v>251.096</v>
      </c>
      <c r="G489" s="173">
        <v>-28.903</v>
      </c>
      <c r="H489" s="173">
        <v>0</v>
      </c>
      <c r="I489" s="173">
        <v>0</v>
      </c>
      <c r="J489" s="173">
        <f>F489+G489+H489+I489</f>
        <v>222.193</v>
      </c>
    </row>
    <row r="490" spans="1:10" s="20" customFormat="1" ht="21.75" customHeight="1">
      <c r="A490" s="9" t="s">
        <v>508</v>
      </c>
      <c r="B490" s="45" t="s">
        <v>125</v>
      </c>
      <c r="C490" s="45" t="s">
        <v>135</v>
      </c>
      <c r="D490" s="45" t="s">
        <v>259</v>
      </c>
      <c r="E490" s="45" t="s">
        <v>283</v>
      </c>
      <c r="F490" s="173">
        <v>10</v>
      </c>
      <c r="G490" s="173">
        <f>G491</f>
        <v>0</v>
      </c>
      <c r="H490" s="173">
        <f>H491</f>
        <v>0</v>
      </c>
      <c r="I490" s="173">
        <f>I491</f>
        <v>0</v>
      </c>
      <c r="J490" s="173">
        <f>J491</f>
        <v>10</v>
      </c>
    </row>
    <row r="491" spans="1:10" s="20" customFormat="1" ht="21.75" customHeight="1">
      <c r="A491" s="8" t="s">
        <v>27</v>
      </c>
      <c r="B491" s="45" t="s">
        <v>125</v>
      </c>
      <c r="C491" s="45" t="s">
        <v>135</v>
      </c>
      <c r="D491" s="45" t="s">
        <v>259</v>
      </c>
      <c r="E491" s="45" t="s">
        <v>30</v>
      </c>
      <c r="F491" s="173">
        <v>10</v>
      </c>
      <c r="G491" s="173">
        <v>0</v>
      </c>
      <c r="H491" s="173">
        <v>0</v>
      </c>
      <c r="I491" s="173">
        <v>0</v>
      </c>
      <c r="J491" s="173">
        <f>F491+G491+H491+I491</f>
        <v>10</v>
      </c>
    </row>
    <row r="492" spans="1:10" s="20" customFormat="1" ht="21.75" customHeight="1">
      <c r="A492" s="8" t="s">
        <v>974</v>
      </c>
      <c r="B492" s="45" t="s">
        <v>125</v>
      </c>
      <c r="C492" s="45" t="s">
        <v>135</v>
      </c>
      <c r="D492" s="45" t="s">
        <v>305</v>
      </c>
      <c r="E492" s="45" t="s">
        <v>283</v>
      </c>
      <c r="F492" s="173">
        <v>34.518</v>
      </c>
      <c r="G492" s="173">
        <f aca="true" t="shared" si="27" ref="G492:J493">G493</f>
        <v>-0.262</v>
      </c>
      <c r="H492" s="173">
        <f t="shared" si="27"/>
        <v>0</v>
      </c>
      <c r="I492" s="173">
        <f t="shared" si="27"/>
        <v>0</v>
      </c>
      <c r="J492" s="173">
        <f t="shared" si="27"/>
        <v>34.256</v>
      </c>
    </row>
    <row r="493" spans="1:10" s="20" customFormat="1" ht="41.25" customHeight="1">
      <c r="A493" s="8" t="s">
        <v>927</v>
      </c>
      <c r="B493" s="45" t="s">
        <v>125</v>
      </c>
      <c r="C493" s="45" t="s">
        <v>135</v>
      </c>
      <c r="D493" s="45" t="s">
        <v>926</v>
      </c>
      <c r="E493" s="45" t="s">
        <v>283</v>
      </c>
      <c r="F493" s="173">
        <v>34.518</v>
      </c>
      <c r="G493" s="173">
        <f t="shared" si="27"/>
        <v>-0.262</v>
      </c>
      <c r="H493" s="173">
        <f t="shared" si="27"/>
        <v>0</v>
      </c>
      <c r="I493" s="173">
        <f t="shared" si="27"/>
        <v>0</v>
      </c>
      <c r="J493" s="173">
        <f t="shared" si="27"/>
        <v>34.256</v>
      </c>
    </row>
    <row r="494" spans="1:10" s="20" customFormat="1" ht="21.75" customHeight="1">
      <c r="A494" s="8" t="s">
        <v>27</v>
      </c>
      <c r="B494" s="45" t="s">
        <v>125</v>
      </c>
      <c r="C494" s="45" t="s">
        <v>135</v>
      </c>
      <c r="D494" s="45" t="s">
        <v>926</v>
      </c>
      <c r="E494" s="45" t="s">
        <v>30</v>
      </c>
      <c r="F494" s="173">
        <v>34.518</v>
      </c>
      <c r="G494" s="173">
        <v>-0.262</v>
      </c>
      <c r="H494" s="173">
        <v>0</v>
      </c>
      <c r="I494" s="173">
        <v>0</v>
      </c>
      <c r="J494" s="173">
        <f>F494+G494+H494+I494</f>
        <v>34.256</v>
      </c>
    </row>
    <row r="495" spans="1:10" s="19" customFormat="1" ht="12" customHeight="1">
      <c r="A495" s="7" t="s">
        <v>149</v>
      </c>
      <c r="B495" s="46" t="s">
        <v>125</v>
      </c>
      <c r="C495" s="46" t="s">
        <v>135</v>
      </c>
      <c r="D495" s="46" t="s">
        <v>96</v>
      </c>
      <c r="E495" s="46" t="s">
        <v>283</v>
      </c>
      <c r="F495" s="173">
        <v>2028.932</v>
      </c>
      <c r="G495" s="173">
        <f aca="true" t="shared" si="28" ref="G495:J498">G496</f>
        <v>0</v>
      </c>
      <c r="H495" s="173">
        <f t="shared" si="28"/>
        <v>0</v>
      </c>
      <c r="I495" s="173">
        <f t="shared" si="28"/>
        <v>0</v>
      </c>
      <c r="J495" s="173">
        <f t="shared" si="28"/>
        <v>2028.932</v>
      </c>
    </row>
    <row r="496" spans="1:10" s="19" customFormat="1" ht="11.25" customHeight="1">
      <c r="A496" s="7" t="s">
        <v>95</v>
      </c>
      <c r="B496" s="46" t="s">
        <v>125</v>
      </c>
      <c r="C496" s="46" t="s">
        <v>135</v>
      </c>
      <c r="D496" s="46" t="s">
        <v>97</v>
      </c>
      <c r="E496" s="46" t="s">
        <v>283</v>
      </c>
      <c r="F496" s="173">
        <v>2028.932</v>
      </c>
      <c r="G496" s="173">
        <f t="shared" si="28"/>
        <v>0</v>
      </c>
      <c r="H496" s="173">
        <f t="shared" si="28"/>
        <v>0</v>
      </c>
      <c r="I496" s="173">
        <f t="shared" si="28"/>
        <v>0</v>
      </c>
      <c r="J496" s="173">
        <f t="shared" si="28"/>
        <v>2028.932</v>
      </c>
    </row>
    <row r="497" spans="1:10" s="19" customFormat="1" ht="11.25" customHeight="1">
      <c r="A497" s="7" t="s">
        <v>282</v>
      </c>
      <c r="B497" s="46" t="s">
        <v>125</v>
      </c>
      <c r="C497" s="46" t="s">
        <v>135</v>
      </c>
      <c r="D497" s="46" t="s">
        <v>98</v>
      </c>
      <c r="E497" s="46" t="s">
        <v>283</v>
      </c>
      <c r="F497" s="173">
        <v>2028.932</v>
      </c>
      <c r="G497" s="173">
        <f t="shared" si="28"/>
        <v>0</v>
      </c>
      <c r="H497" s="173">
        <f t="shared" si="28"/>
        <v>0</v>
      </c>
      <c r="I497" s="173">
        <f t="shared" si="28"/>
        <v>0</v>
      </c>
      <c r="J497" s="173">
        <f t="shared" si="28"/>
        <v>2028.932</v>
      </c>
    </row>
    <row r="498" spans="1:10" s="19" customFormat="1" ht="21.75" customHeight="1">
      <c r="A498" s="7" t="s">
        <v>101</v>
      </c>
      <c r="B498" s="46" t="s">
        <v>125</v>
      </c>
      <c r="C498" s="46" t="s">
        <v>135</v>
      </c>
      <c r="D498" s="46" t="s">
        <v>99</v>
      </c>
      <c r="E498" s="46" t="s">
        <v>283</v>
      </c>
      <c r="F498" s="173">
        <v>2028.932</v>
      </c>
      <c r="G498" s="173">
        <f t="shared" si="28"/>
        <v>0</v>
      </c>
      <c r="H498" s="173">
        <f t="shared" si="28"/>
        <v>0</v>
      </c>
      <c r="I498" s="173">
        <f t="shared" si="28"/>
        <v>0</v>
      </c>
      <c r="J498" s="173">
        <f t="shared" si="28"/>
        <v>2028.932</v>
      </c>
    </row>
    <row r="499" spans="1:10" s="19" customFormat="1" ht="44.25" customHeight="1">
      <c r="A499" s="8" t="s">
        <v>28</v>
      </c>
      <c r="B499" s="45" t="s">
        <v>125</v>
      </c>
      <c r="C499" s="45" t="s">
        <v>135</v>
      </c>
      <c r="D499" s="45" t="s">
        <v>99</v>
      </c>
      <c r="E499" s="45" t="s">
        <v>26</v>
      </c>
      <c r="F499" s="173">
        <v>2028.932</v>
      </c>
      <c r="G499" s="173">
        <v>0</v>
      </c>
      <c r="H499" s="173">
        <v>0</v>
      </c>
      <c r="I499" s="173">
        <v>0</v>
      </c>
      <c r="J499" s="173">
        <f>F499+G499+H499+I499</f>
        <v>2028.932</v>
      </c>
    </row>
    <row r="500" spans="1:10" s="19" customFormat="1" ht="13.5" customHeight="1">
      <c r="A500" s="5" t="s">
        <v>124</v>
      </c>
      <c r="B500" s="44" t="s">
        <v>125</v>
      </c>
      <c r="C500" s="44" t="s">
        <v>67</v>
      </c>
      <c r="D500" s="44"/>
      <c r="E500" s="44"/>
      <c r="F500" s="172">
        <v>0</v>
      </c>
      <c r="G500" s="172">
        <f aca="true" t="shared" si="29" ref="G500:J501">G501</f>
        <v>0</v>
      </c>
      <c r="H500" s="172">
        <f t="shared" si="29"/>
        <v>0</v>
      </c>
      <c r="I500" s="172">
        <f t="shared" si="29"/>
        <v>0</v>
      </c>
      <c r="J500" s="172">
        <f t="shared" si="29"/>
        <v>0</v>
      </c>
    </row>
    <row r="501" spans="1:10" s="19" customFormat="1" ht="47.25" customHeight="1">
      <c r="A501" s="7" t="s">
        <v>36</v>
      </c>
      <c r="B501" s="45" t="s">
        <v>125</v>
      </c>
      <c r="C501" s="46" t="s">
        <v>67</v>
      </c>
      <c r="D501" s="46" t="s">
        <v>564</v>
      </c>
      <c r="E501" s="46" t="s">
        <v>283</v>
      </c>
      <c r="F501" s="173">
        <v>0</v>
      </c>
      <c r="G501" s="173">
        <f t="shared" si="29"/>
        <v>0</v>
      </c>
      <c r="H501" s="173">
        <f t="shared" si="29"/>
        <v>0</v>
      </c>
      <c r="I501" s="173">
        <f t="shared" si="29"/>
        <v>0</v>
      </c>
      <c r="J501" s="173">
        <f t="shared" si="29"/>
        <v>0</v>
      </c>
    </row>
    <row r="502" spans="1:10" s="19" customFormat="1" ht="16.5" customHeight="1">
      <c r="A502" s="8" t="s">
        <v>24</v>
      </c>
      <c r="B502" s="46" t="s">
        <v>125</v>
      </c>
      <c r="C502" s="45" t="s">
        <v>67</v>
      </c>
      <c r="D502" s="45" t="s">
        <v>564</v>
      </c>
      <c r="E502" s="45" t="s">
        <v>23</v>
      </c>
      <c r="F502" s="173">
        <v>0</v>
      </c>
      <c r="G502" s="173">
        <v>0</v>
      </c>
      <c r="H502" s="173">
        <v>0</v>
      </c>
      <c r="I502" s="173">
        <v>0</v>
      </c>
      <c r="J502" s="173">
        <f>F502+G502+H502+I502</f>
        <v>0</v>
      </c>
    </row>
    <row r="503" spans="1:10" s="19" customFormat="1" ht="12.75" customHeight="1">
      <c r="A503" s="5" t="s">
        <v>136</v>
      </c>
      <c r="B503" s="44" t="s">
        <v>125</v>
      </c>
      <c r="C503" s="44" t="s">
        <v>137</v>
      </c>
      <c r="D503" s="44"/>
      <c r="E503" s="44"/>
      <c r="F503" s="172">
        <v>11508.1</v>
      </c>
      <c r="G503" s="172">
        <f>G506+G511+G504</f>
        <v>0</v>
      </c>
      <c r="H503" s="172">
        <f>H506+H511+H504</f>
        <v>0</v>
      </c>
      <c r="I503" s="172">
        <f>I506+I511+I504</f>
        <v>0</v>
      </c>
      <c r="J503" s="172">
        <f>J506+J511+J504</f>
        <v>11508.1</v>
      </c>
    </row>
    <row r="504" spans="1:10" s="19" customFormat="1" ht="50.25" customHeight="1">
      <c r="A504" s="7" t="s">
        <v>36</v>
      </c>
      <c r="B504" s="45" t="s">
        <v>125</v>
      </c>
      <c r="C504" s="46" t="s">
        <v>67</v>
      </c>
      <c r="D504" s="46" t="s">
        <v>564</v>
      </c>
      <c r="E504" s="46" t="s">
        <v>283</v>
      </c>
      <c r="F504" s="57">
        <v>7462.7</v>
      </c>
      <c r="G504" s="57">
        <f>G505</f>
        <v>0</v>
      </c>
      <c r="H504" s="57">
        <f>H505</f>
        <v>0</v>
      </c>
      <c r="I504" s="57">
        <f>I505</f>
        <v>0</v>
      </c>
      <c r="J504" s="57">
        <f>J505</f>
        <v>7462.7</v>
      </c>
    </row>
    <row r="505" spans="1:10" s="19" customFormat="1" ht="12.75" customHeight="1">
      <c r="A505" s="8" t="s">
        <v>24</v>
      </c>
      <c r="B505" s="46" t="s">
        <v>125</v>
      </c>
      <c r="C505" s="45" t="s">
        <v>67</v>
      </c>
      <c r="D505" s="45" t="s">
        <v>564</v>
      </c>
      <c r="E505" s="45" t="s">
        <v>23</v>
      </c>
      <c r="F505" s="174">
        <v>7462.7</v>
      </c>
      <c r="G505" s="174">
        <v>0</v>
      </c>
      <c r="H505" s="174">
        <v>0</v>
      </c>
      <c r="I505" s="174">
        <v>0</v>
      </c>
      <c r="J505" s="174">
        <f>F505+G505+H505+I505</f>
        <v>7462.7</v>
      </c>
    </row>
    <row r="506" spans="1:10" s="21" customFormat="1" ht="33.75">
      <c r="A506" s="7" t="s">
        <v>48</v>
      </c>
      <c r="B506" s="46" t="s">
        <v>125</v>
      </c>
      <c r="C506" s="46" t="s">
        <v>137</v>
      </c>
      <c r="D506" s="46" t="s">
        <v>157</v>
      </c>
      <c r="E506" s="46" t="s">
        <v>283</v>
      </c>
      <c r="F506" s="173">
        <v>3868.8</v>
      </c>
      <c r="G506" s="173">
        <f>G507+G509</f>
        <v>0</v>
      </c>
      <c r="H506" s="173">
        <f>H507+H509</f>
        <v>0</v>
      </c>
      <c r="I506" s="173">
        <f>I507+I509</f>
        <v>0</v>
      </c>
      <c r="J506" s="173">
        <f>J507+J509</f>
        <v>3868.8</v>
      </c>
    </row>
    <row r="507" spans="1:10" s="21" customFormat="1" ht="56.25">
      <c r="A507" s="7" t="s">
        <v>119</v>
      </c>
      <c r="B507" s="46" t="s">
        <v>125</v>
      </c>
      <c r="C507" s="46" t="s">
        <v>137</v>
      </c>
      <c r="D507" s="46" t="s">
        <v>565</v>
      </c>
      <c r="E507" s="46" t="s">
        <v>283</v>
      </c>
      <c r="F507" s="173">
        <v>3493.5</v>
      </c>
      <c r="G507" s="173">
        <v>0</v>
      </c>
      <c r="H507" s="173">
        <v>0</v>
      </c>
      <c r="I507" s="173">
        <v>0</v>
      </c>
      <c r="J507" s="173">
        <f>F507+G507+H507+I507</f>
        <v>3493.5</v>
      </c>
    </row>
    <row r="508" spans="1:10" s="21" customFormat="1" ht="12.75">
      <c r="A508" s="8" t="s">
        <v>24</v>
      </c>
      <c r="B508" s="45" t="s">
        <v>125</v>
      </c>
      <c r="C508" s="45" t="s">
        <v>137</v>
      </c>
      <c r="D508" s="45" t="s">
        <v>565</v>
      </c>
      <c r="E508" s="45" t="s">
        <v>23</v>
      </c>
      <c r="F508" s="173">
        <v>3493.5</v>
      </c>
      <c r="G508" s="173">
        <v>0</v>
      </c>
      <c r="H508" s="173">
        <v>0</v>
      </c>
      <c r="I508" s="173">
        <v>0</v>
      </c>
      <c r="J508" s="173">
        <f>F508+G508+H508+I508</f>
        <v>3493.5</v>
      </c>
    </row>
    <row r="509" spans="1:10" s="21" customFormat="1" ht="71.25" customHeight="1">
      <c r="A509" s="34" t="s">
        <v>291</v>
      </c>
      <c r="B509" s="46" t="s">
        <v>125</v>
      </c>
      <c r="C509" s="46" t="s">
        <v>137</v>
      </c>
      <c r="D509" s="46" t="s">
        <v>566</v>
      </c>
      <c r="E509" s="46" t="s">
        <v>283</v>
      </c>
      <c r="F509" s="173">
        <v>375.3</v>
      </c>
      <c r="G509" s="173">
        <v>0</v>
      </c>
      <c r="H509" s="173">
        <v>0</v>
      </c>
      <c r="I509" s="173">
        <v>0</v>
      </c>
      <c r="J509" s="173">
        <f>F509+G509+H509+I509</f>
        <v>375.3</v>
      </c>
    </row>
    <row r="510" spans="1:10" s="21" customFormat="1" ht="24.75" customHeight="1">
      <c r="A510" s="8" t="s">
        <v>27</v>
      </c>
      <c r="B510" s="45" t="s">
        <v>125</v>
      </c>
      <c r="C510" s="45" t="s">
        <v>137</v>
      </c>
      <c r="D510" s="45" t="s">
        <v>566</v>
      </c>
      <c r="E510" s="45" t="s">
        <v>30</v>
      </c>
      <c r="F510" s="173">
        <v>375.3</v>
      </c>
      <c r="G510" s="173">
        <v>0</v>
      </c>
      <c r="H510" s="173">
        <v>0</v>
      </c>
      <c r="I510" s="173">
        <v>0</v>
      </c>
      <c r="J510" s="173">
        <f>F510+G510+H510+I510</f>
        <v>375.3</v>
      </c>
    </row>
    <row r="511" spans="1:10" s="21" customFormat="1" ht="75.75" customHeight="1">
      <c r="A511" s="8" t="s">
        <v>953</v>
      </c>
      <c r="B511" s="45" t="s">
        <v>125</v>
      </c>
      <c r="C511" s="45" t="s">
        <v>137</v>
      </c>
      <c r="D511" s="45" t="s">
        <v>952</v>
      </c>
      <c r="E511" s="45" t="s">
        <v>283</v>
      </c>
      <c r="F511" s="57">
        <v>176.6</v>
      </c>
      <c r="G511" s="57">
        <f>G512+G513</f>
        <v>0</v>
      </c>
      <c r="H511" s="57">
        <f>H512+H513</f>
        <v>0</v>
      </c>
      <c r="I511" s="57">
        <f>I512+I513</f>
        <v>0</v>
      </c>
      <c r="J511" s="57">
        <f>J512+J513</f>
        <v>176.6</v>
      </c>
    </row>
    <row r="512" spans="1:10" s="21" customFormat="1" ht="24.75" customHeight="1">
      <c r="A512" s="8" t="s">
        <v>27</v>
      </c>
      <c r="B512" s="45" t="s">
        <v>125</v>
      </c>
      <c r="C512" s="45" t="s">
        <v>137</v>
      </c>
      <c r="D512" s="45" t="s">
        <v>952</v>
      </c>
      <c r="E512" s="45" t="s">
        <v>30</v>
      </c>
      <c r="F512" s="173">
        <v>154.249</v>
      </c>
      <c r="G512" s="173">
        <v>0</v>
      </c>
      <c r="H512" s="173">
        <v>0</v>
      </c>
      <c r="I512" s="173">
        <v>0</v>
      </c>
      <c r="J512" s="173">
        <f>F512+G512+H512+I512</f>
        <v>154.249</v>
      </c>
    </row>
    <row r="513" spans="1:10" s="21" customFormat="1" ht="23.25" customHeight="1">
      <c r="A513" s="8" t="s">
        <v>121</v>
      </c>
      <c r="B513" s="45" t="s">
        <v>125</v>
      </c>
      <c r="C513" s="45" t="s">
        <v>137</v>
      </c>
      <c r="D513" s="45" t="s">
        <v>952</v>
      </c>
      <c r="E513" s="45" t="s">
        <v>29</v>
      </c>
      <c r="F513" s="173">
        <v>22.351</v>
      </c>
      <c r="G513" s="173">
        <v>0</v>
      </c>
      <c r="H513" s="173">
        <v>0</v>
      </c>
      <c r="I513" s="173">
        <v>0</v>
      </c>
      <c r="J513" s="173">
        <f>F513+G513+H513+I513</f>
        <v>22.351</v>
      </c>
    </row>
    <row r="514" spans="1:10" ht="28.5" customHeight="1">
      <c r="A514" s="4" t="s">
        <v>398</v>
      </c>
      <c r="B514" s="70" t="s">
        <v>285</v>
      </c>
      <c r="C514" s="71" t="s">
        <v>245</v>
      </c>
      <c r="D514" s="71"/>
      <c r="E514" s="71" t="s">
        <v>245</v>
      </c>
      <c r="F514" s="61">
        <v>48349.08599999999</v>
      </c>
      <c r="G514" s="61">
        <f>G515+G520+G539+G544+G636+G641+G588+G593+G602+G611+G531+G628+G633+G616+G624+G598+G536</f>
        <v>-195.705</v>
      </c>
      <c r="H514" s="61">
        <f>H515+H520+H539+H544+H636+H641+H588+H593+H602+H611+H531+H628+H633+H616+H624+H598+H536</f>
        <v>0</v>
      </c>
      <c r="I514" s="61">
        <f>I515+I520+I539+I544+I636+I641+I588+I593+I602+I611+I531+I628+I633+I616+I624+I598+I536</f>
        <v>48.04</v>
      </c>
      <c r="J514" s="61">
        <f>J515+J520+J539+J544+J636+J641+J588+J593+J602+J611+J531+J628+J633+J616+J624+J598+J536</f>
        <v>48201.420999999995</v>
      </c>
    </row>
    <row r="515" spans="1:10" s="19" customFormat="1" ht="31.5">
      <c r="A515" s="5" t="s">
        <v>286</v>
      </c>
      <c r="B515" s="44" t="s">
        <v>285</v>
      </c>
      <c r="C515" s="44" t="s">
        <v>287</v>
      </c>
      <c r="D515" s="45"/>
      <c r="E515" s="45"/>
      <c r="F515" s="172">
        <v>1901.568</v>
      </c>
      <c r="G515" s="172">
        <f aca="true" t="shared" si="30" ref="G515:J518">G516</f>
        <v>96.791</v>
      </c>
      <c r="H515" s="172">
        <f t="shared" si="30"/>
        <v>0</v>
      </c>
      <c r="I515" s="172">
        <f t="shared" si="30"/>
        <v>0</v>
      </c>
      <c r="J515" s="172">
        <f t="shared" si="30"/>
        <v>1998.359</v>
      </c>
    </row>
    <row r="516" spans="1:10" s="19" customFormat="1" ht="12.75">
      <c r="A516" s="7" t="s">
        <v>149</v>
      </c>
      <c r="B516" s="46" t="s">
        <v>285</v>
      </c>
      <c r="C516" s="46" t="s">
        <v>287</v>
      </c>
      <c r="D516" s="46" t="s">
        <v>96</v>
      </c>
      <c r="E516" s="45"/>
      <c r="F516" s="173">
        <v>1901.568</v>
      </c>
      <c r="G516" s="173">
        <f t="shared" si="30"/>
        <v>96.791</v>
      </c>
      <c r="H516" s="173">
        <f t="shared" si="30"/>
        <v>0</v>
      </c>
      <c r="I516" s="173">
        <f t="shared" si="30"/>
        <v>0</v>
      </c>
      <c r="J516" s="173">
        <f t="shared" si="30"/>
        <v>1998.359</v>
      </c>
    </row>
    <row r="517" spans="1:10" s="19" customFormat="1" ht="12.75">
      <c r="A517" s="7" t="s">
        <v>95</v>
      </c>
      <c r="B517" s="46" t="s">
        <v>285</v>
      </c>
      <c r="C517" s="46" t="s">
        <v>287</v>
      </c>
      <c r="D517" s="46" t="s">
        <v>97</v>
      </c>
      <c r="E517" s="45"/>
      <c r="F517" s="173">
        <v>1901.568</v>
      </c>
      <c r="G517" s="173">
        <f t="shared" si="30"/>
        <v>96.791</v>
      </c>
      <c r="H517" s="173">
        <f t="shared" si="30"/>
        <v>0</v>
      </c>
      <c r="I517" s="173">
        <f t="shared" si="30"/>
        <v>0</v>
      </c>
      <c r="J517" s="173">
        <f t="shared" si="30"/>
        <v>1998.359</v>
      </c>
    </row>
    <row r="518" spans="1:10" s="19" customFormat="1" ht="12" customHeight="1">
      <c r="A518" s="7" t="s">
        <v>288</v>
      </c>
      <c r="B518" s="46" t="s">
        <v>285</v>
      </c>
      <c r="C518" s="46" t="s">
        <v>287</v>
      </c>
      <c r="D518" s="46" t="s">
        <v>107</v>
      </c>
      <c r="E518" s="46" t="s">
        <v>283</v>
      </c>
      <c r="F518" s="173">
        <v>1901.568</v>
      </c>
      <c r="G518" s="173">
        <f t="shared" si="30"/>
        <v>96.791</v>
      </c>
      <c r="H518" s="173">
        <f t="shared" si="30"/>
        <v>0</v>
      </c>
      <c r="I518" s="173">
        <f t="shared" si="30"/>
        <v>0</v>
      </c>
      <c r="J518" s="173">
        <f t="shared" si="30"/>
        <v>1998.359</v>
      </c>
    </row>
    <row r="519" spans="1:10" s="19" customFormat="1" ht="45">
      <c r="A519" s="8" t="s">
        <v>28</v>
      </c>
      <c r="B519" s="45" t="s">
        <v>285</v>
      </c>
      <c r="C519" s="45" t="s">
        <v>287</v>
      </c>
      <c r="D519" s="45" t="s">
        <v>107</v>
      </c>
      <c r="E519" s="45" t="s">
        <v>26</v>
      </c>
      <c r="F519" s="173">
        <v>1901.568</v>
      </c>
      <c r="G519" s="173">
        <v>96.791</v>
      </c>
      <c r="H519" s="173">
        <v>0</v>
      </c>
      <c r="I519" s="173">
        <v>0</v>
      </c>
      <c r="J519" s="173">
        <f>F519+G519+H519+I519</f>
        <v>1998.359</v>
      </c>
    </row>
    <row r="520" spans="1:10" s="19" customFormat="1" ht="42.75">
      <c r="A520" s="5" t="s">
        <v>303</v>
      </c>
      <c r="B520" s="44" t="s">
        <v>285</v>
      </c>
      <c r="C520" s="44" t="s">
        <v>289</v>
      </c>
      <c r="D520" s="45"/>
      <c r="E520" s="45"/>
      <c r="F520" s="172">
        <v>34214.062</v>
      </c>
      <c r="G520" s="172">
        <f>G521</f>
        <v>-96.791</v>
      </c>
      <c r="H520" s="172">
        <f>H521</f>
        <v>0</v>
      </c>
      <c r="I520" s="172">
        <f>I521</f>
        <v>0</v>
      </c>
      <c r="J520" s="172">
        <f>J521</f>
        <v>34117.271</v>
      </c>
    </row>
    <row r="521" spans="1:10" s="19" customFormat="1" ht="12.75">
      <c r="A521" s="7" t="s">
        <v>149</v>
      </c>
      <c r="B521" s="46" t="s">
        <v>285</v>
      </c>
      <c r="C521" s="46" t="s">
        <v>289</v>
      </c>
      <c r="D521" s="46" t="s">
        <v>96</v>
      </c>
      <c r="E521" s="45"/>
      <c r="F521" s="173">
        <v>34214.062</v>
      </c>
      <c r="G521" s="173">
        <f>G522+G528</f>
        <v>-96.791</v>
      </c>
      <c r="H521" s="173">
        <f>H522+H528</f>
        <v>0</v>
      </c>
      <c r="I521" s="173">
        <f>I522+I528</f>
        <v>0</v>
      </c>
      <c r="J521" s="173">
        <f>J522+J528</f>
        <v>34117.271</v>
      </c>
    </row>
    <row r="522" spans="1:10" s="19" customFormat="1" ht="12.75">
      <c r="A522" s="7" t="s">
        <v>95</v>
      </c>
      <c r="B522" s="46" t="s">
        <v>285</v>
      </c>
      <c r="C522" s="46" t="s">
        <v>289</v>
      </c>
      <c r="D522" s="46" t="s">
        <v>97</v>
      </c>
      <c r="E522" s="45"/>
      <c r="F522" s="173">
        <v>33973.159</v>
      </c>
      <c r="G522" s="173">
        <f>G523</f>
        <v>-96.791</v>
      </c>
      <c r="H522" s="173">
        <v>0</v>
      </c>
      <c r="I522" s="173">
        <f>I523</f>
        <v>0</v>
      </c>
      <c r="J522" s="173">
        <f>F522+G522+H522+I522</f>
        <v>33876.368</v>
      </c>
    </row>
    <row r="523" spans="1:10" s="19" customFormat="1" ht="12" customHeight="1">
      <c r="A523" s="7" t="s">
        <v>282</v>
      </c>
      <c r="B523" s="46" t="s">
        <v>285</v>
      </c>
      <c r="C523" s="46" t="s">
        <v>289</v>
      </c>
      <c r="D523" s="46" t="s">
        <v>98</v>
      </c>
      <c r="E523" s="46" t="s">
        <v>283</v>
      </c>
      <c r="F523" s="173">
        <v>33973.15899999999</v>
      </c>
      <c r="G523" s="173">
        <f>G524</f>
        <v>-96.791</v>
      </c>
      <c r="H523" s="173">
        <f>H524</f>
        <v>0</v>
      </c>
      <c r="I523" s="173">
        <f>I524</f>
        <v>0</v>
      </c>
      <c r="J523" s="173">
        <f>J524</f>
        <v>33876.367999999995</v>
      </c>
    </row>
    <row r="524" spans="1:10" s="19" customFormat="1" ht="22.5">
      <c r="A524" s="7" t="s">
        <v>101</v>
      </c>
      <c r="B524" s="46" t="s">
        <v>285</v>
      </c>
      <c r="C524" s="46" t="s">
        <v>289</v>
      </c>
      <c r="D524" s="46" t="s">
        <v>99</v>
      </c>
      <c r="E524" s="46" t="s">
        <v>283</v>
      </c>
      <c r="F524" s="173">
        <v>33973.15899999999</v>
      </c>
      <c r="G524" s="173">
        <f>G525+G526+G527</f>
        <v>-96.791</v>
      </c>
      <c r="H524" s="173">
        <f>H525+H526+H527</f>
        <v>0</v>
      </c>
      <c r="I524" s="173">
        <f>I525+I526+I527</f>
        <v>0</v>
      </c>
      <c r="J524" s="173">
        <f>J525+J526+J527</f>
        <v>33876.367999999995</v>
      </c>
    </row>
    <row r="525" spans="1:10" s="19" customFormat="1" ht="45">
      <c r="A525" s="8" t="s">
        <v>28</v>
      </c>
      <c r="B525" s="45" t="s">
        <v>285</v>
      </c>
      <c r="C525" s="45" t="s">
        <v>289</v>
      </c>
      <c r="D525" s="45" t="s">
        <v>99</v>
      </c>
      <c r="E525" s="45" t="s">
        <v>26</v>
      </c>
      <c r="F525" s="173">
        <v>28376.220999999998</v>
      </c>
      <c r="G525" s="173">
        <v>-96.791</v>
      </c>
      <c r="H525" s="173">
        <v>0</v>
      </c>
      <c r="I525" s="173">
        <v>0</v>
      </c>
      <c r="J525" s="173">
        <f aca="true" t="shared" si="31" ref="J525:J530">F525+G525+H525+I525</f>
        <v>28279.429999999997</v>
      </c>
    </row>
    <row r="526" spans="1:10" s="19" customFormat="1" ht="21.75" customHeight="1">
      <c r="A526" s="8" t="s">
        <v>27</v>
      </c>
      <c r="B526" s="45" t="s">
        <v>285</v>
      </c>
      <c r="C526" s="45" t="s">
        <v>289</v>
      </c>
      <c r="D526" s="45" t="s">
        <v>99</v>
      </c>
      <c r="E526" s="45" t="s">
        <v>30</v>
      </c>
      <c r="F526" s="173">
        <v>5507.070999999999</v>
      </c>
      <c r="G526" s="173">
        <v>0</v>
      </c>
      <c r="H526" s="173">
        <v>0</v>
      </c>
      <c r="I526" s="173">
        <v>0</v>
      </c>
      <c r="J526" s="173">
        <f t="shared" si="31"/>
        <v>5507.070999999999</v>
      </c>
    </row>
    <row r="527" spans="1:10" s="19" customFormat="1" ht="12.75" customHeight="1">
      <c r="A527" s="8" t="s">
        <v>22</v>
      </c>
      <c r="B527" s="45" t="s">
        <v>285</v>
      </c>
      <c r="C527" s="45" t="s">
        <v>289</v>
      </c>
      <c r="D527" s="45" t="s">
        <v>99</v>
      </c>
      <c r="E527" s="45" t="s">
        <v>21</v>
      </c>
      <c r="F527" s="173">
        <v>89.867</v>
      </c>
      <c r="G527" s="173">
        <v>0</v>
      </c>
      <c r="H527" s="173">
        <v>0</v>
      </c>
      <c r="I527" s="173">
        <v>0</v>
      </c>
      <c r="J527" s="173">
        <f t="shared" si="31"/>
        <v>89.867</v>
      </c>
    </row>
    <row r="528" spans="1:10" s="19" customFormat="1" ht="21.75" customHeight="1">
      <c r="A528" s="7" t="s">
        <v>219</v>
      </c>
      <c r="B528" s="46" t="s">
        <v>285</v>
      </c>
      <c r="C528" s="46" t="s">
        <v>289</v>
      </c>
      <c r="D528" s="46" t="s">
        <v>100</v>
      </c>
      <c r="E528" s="46" t="s">
        <v>283</v>
      </c>
      <c r="F528" s="173">
        <v>240.903</v>
      </c>
      <c r="G528" s="173">
        <v>0</v>
      </c>
      <c r="H528" s="173">
        <v>0</v>
      </c>
      <c r="I528" s="173">
        <v>0</v>
      </c>
      <c r="J528" s="173">
        <f t="shared" si="31"/>
        <v>240.903</v>
      </c>
    </row>
    <row r="529" spans="1:10" s="19" customFormat="1" ht="21.75" customHeight="1">
      <c r="A529" s="7" t="s">
        <v>101</v>
      </c>
      <c r="B529" s="46" t="s">
        <v>285</v>
      </c>
      <c r="C529" s="46" t="s">
        <v>289</v>
      </c>
      <c r="D529" s="46" t="s">
        <v>102</v>
      </c>
      <c r="E529" s="46" t="s">
        <v>283</v>
      </c>
      <c r="F529" s="173">
        <v>240.903</v>
      </c>
      <c r="G529" s="173">
        <v>0</v>
      </c>
      <c r="H529" s="173">
        <v>0</v>
      </c>
      <c r="I529" s="173">
        <v>0</v>
      </c>
      <c r="J529" s="173">
        <f t="shared" si="31"/>
        <v>240.903</v>
      </c>
    </row>
    <row r="530" spans="1:10" s="19" customFormat="1" ht="12.75" customHeight="1">
      <c r="A530" s="8" t="s">
        <v>22</v>
      </c>
      <c r="B530" s="45" t="s">
        <v>285</v>
      </c>
      <c r="C530" s="45" t="s">
        <v>289</v>
      </c>
      <c r="D530" s="45" t="s">
        <v>102</v>
      </c>
      <c r="E530" s="45" t="s">
        <v>21</v>
      </c>
      <c r="F530" s="173">
        <v>240.903</v>
      </c>
      <c r="G530" s="173">
        <v>0</v>
      </c>
      <c r="H530" s="173">
        <v>0</v>
      </c>
      <c r="I530" s="173">
        <v>0</v>
      </c>
      <c r="J530" s="173">
        <f t="shared" si="31"/>
        <v>240.903</v>
      </c>
    </row>
    <row r="531" spans="1:10" s="28" customFormat="1" ht="12" customHeight="1">
      <c r="A531" s="5" t="s">
        <v>307</v>
      </c>
      <c r="B531" s="44" t="s">
        <v>285</v>
      </c>
      <c r="C531" s="44" t="s">
        <v>308</v>
      </c>
      <c r="D531" s="44"/>
      <c r="E531" s="44"/>
      <c r="F531" s="62">
        <v>30.1</v>
      </c>
      <c r="G531" s="62">
        <f>G532+G534</f>
        <v>0</v>
      </c>
      <c r="H531" s="62">
        <f>H532+H534</f>
        <v>0</v>
      </c>
      <c r="I531" s="62">
        <f>I532+I534</f>
        <v>0</v>
      </c>
      <c r="J531" s="62">
        <f>J532+J534</f>
        <v>30.1</v>
      </c>
    </row>
    <row r="532" spans="1:10" s="21" customFormat="1" ht="56.25" customHeight="1">
      <c r="A532" s="7" t="s">
        <v>310</v>
      </c>
      <c r="B532" s="46" t="s">
        <v>285</v>
      </c>
      <c r="C532" s="46" t="s">
        <v>308</v>
      </c>
      <c r="D532" s="46" t="s">
        <v>309</v>
      </c>
      <c r="E532" s="46" t="s">
        <v>283</v>
      </c>
      <c r="F532" s="63">
        <v>0</v>
      </c>
      <c r="G532" s="63">
        <f>G533</f>
        <v>0</v>
      </c>
      <c r="H532" s="63">
        <f>H533</f>
        <v>0</v>
      </c>
      <c r="I532" s="63">
        <f>I533</f>
        <v>0</v>
      </c>
      <c r="J532" s="63">
        <f>J533</f>
        <v>0</v>
      </c>
    </row>
    <row r="533" spans="1:10" s="19" customFormat="1" ht="21.75" customHeight="1">
      <c r="A533" s="8" t="s">
        <v>27</v>
      </c>
      <c r="B533" s="45" t="s">
        <v>285</v>
      </c>
      <c r="C533" s="45" t="s">
        <v>308</v>
      </c>
      <c r="D533" s="45" t="s">
        <v>309</v>
      </c>
      <c r="E533" s="45" t="s">
        <v>30</v>
      </c>
      <c r="F533" s="173">
        <v>0</v>
      </c>
      <c r="G533" s="173">
        <v>0</v>
      </c>
      <c r="H533" s="173">
        <v>0</v>
      </c>
      <c r="I533" s="173">
        <v>0</v>
      </c>
      <c r="J533" s="173">
        <f>F533+G533+H533+I533</f>
        <v>0</v>
      </c>
    </row>
    <row r="534" spans="1:10" s="19" customFormat="1" ht="21.75" customHeight="1">
      <c r="A534" s="7" t="s">
        <v>310</v>
      </c>
      <c r="B534" s="46" t="s">
        <v>285</v>
      </c>
      <c r="C534" s="46" t="s">
        <v>308</v>
      </c>
      <c r="D534" s="46" t="s">
        <v>850</v>
      </c>
      <c r="E534" s="46" t="s">
        <v>283</v>
      </c>
      <c r="F534" s="57">
        <v>30.1</v>
      </c>
      <c r="G534" s="57">
        <f>G535</f>
        <v>0</v>
      </c>
      <c r="H534" s="57">
        <f>H535</f>
        <v>0</v>
      </c>
      <c r="I534" s="57">
        <f>I535</f>
        <v>0</v>
      </c>
      <c r="J534" s="57">
        <f>J535</f>
        <v>30.1</v>
      </c>
    </row>
    <row r="535" spans="1:10" s="19" customFormat="1" ht="21.75" customHeight="1">
      <c r="A535" s="8" t="s">
        <v>27</v>
      </c>
      <c r="B535" s="45" t="s">
        <v>285</v>
      </c>
      <c r="C535" s="45" t="s">
        <v>308</v>
      </c>
      <c r="D535" s="45" t="s">
        <v>850</v>
      </c>
      <c r="E535" s="45" t="s">
        <v>30</v>
      </c>
      <c r="F535" s="173">
        <v>30.1</v>
      </c>
      <c r="G535" s="173">
        <v>0</v>
      </c>
      <c r="H535" s="173">
        <v>0</v>
      </c>
      <c r="I535" s="173">
        <v>0</v>
      </c>
      <c r="J535" s="173">
        <f>F535+G535+H535+I535</f>
        <v>30.1</v>
      </c>
    </row>
    <row r="536" spans="1:10" s="19" customFormat="1" ht="21.75" customHeight="1">
      <c r="A536" s="188" t="s">
        <v>1053</v>
      </c>
      <c r="B536" s="192" t="s">
        <v>285</v>
      </c>
      <c r="C536" s="192" t="s">
        <v>1054</v>
      </c>
      <c r="D536" s="45"/>
      <c r="E536" s="45"/>
      <c r="F536" s="172">
        <v>279.358</v>
      </c>
      <c r="G536" s="172">
        <f aca="true" t="shared" si="32" ref="G536:J537">G537</f>
        <v>0</v>
      </c>
      <c r="H536" s="172">
        <f t="shared" si="32"/>
        <v>0</v>
      </c>
      <c r="I536" s="172">
        <f t="shared" si="32"/>
        <v>0</v>
      </c>
      <c r="J536" s="172">
        <f t="shared" si="32"/>
        <v>279.358</v>
      </c>
    </row>
    <row r="537" spans="1:10" s="19" customFormat="1" ht="21.75" customHeight="1">
      <c r="A537" s="8" t="s">
        <v>1055</v>
      </c>
      <c r="B537" s="45" t="s">
        <v>285</v>
      </c>
      <c r="C537" s="45" t="s">
        <v>1054</v>
      </c>
      <c r="D537" s="45" t="s">
        <v>1056</v>
      </c>
      <c r="E537" s="45" t="s">
        <v>283</v>
      </c>
      <c r="F537" s="173">
        <v>279.358</v>
      </c>
      <c r="G537" s="173">
        <f t="shared" si="32"/>
        <v>0</v>
      </c>
      <c r="H537" s="173">
        <f t="shared" si="32"/>
        <v>0</v>
      </c>
      <c r="I537" s="173">
        <f t="shared" si="32"/>
        <v>0</v>
      </c>
      <c r="J537" s="173">
        <f t="shared" si="32"/>
        <v>279.358</v>
      </c>
    </row>
    <row r="538" spans="1:10" s="19" customFormat="1" ht="21.75" customHeight="1">
      <c r="A538" s="8" t="s">
        <v>22</v>
      </c>
      <c r="B538" s="45" t="s">
        <v>285</v>
      </c>
      <c r="C538" s="45" t="s">
        <v>1054</v>
      </c>
      <c r="D538" s="45" t="s">
        <v>1056</v>
      </c>
      <c r="E538" s="45" t="s">
        <v>21</v>
      </c>
      <c r="F538" s="173">
        <v>279.358</v>
      </c>
      <c r="G538" s="173">
        <v>0</v>
      </c>
      <c r="H538" s="173">
        <v>0</v>
      </c>
      <c r="I538" s="173">
        <v>0</v>
      </c>
      <c r="J538" s="173">
        <f>F538+G538+H538+I538</f>
        <v>279.358</v>
      </c>
    </row>
    <row r="539" spans="1:10" s="19" customFormat="1" ht="12.75" customHeight="1">
      <c r="A539" s="5" t="s">
        <v>52</v>
      </c>
      <c r="B539" s="44" t="s">
        <v>285</v>
      </c>
      <c r="C539" s="44" t="s">
        <v>290</v>
      </c>
      <c r="D539" s="45"/>
      <c r="E539" s="45"/>
      <c r="F539" s="172">
        <v>565.3589999999999</v>
      </c>
      <c r="G539" s="172">
        <f aca="true" t="shared" si="33" ref="G539:J542">G540</f>
        <v>-25</v>
      </c>
      <c r="H539" s="172">
        <f t="shared" si="33"/>
        <v>0</v>
      </c>
      <c r="I539" s="172">
        <f t="shared" si="33"/>
        <v>0</v>
      </c>
      <c r="J539" s="172">
        <f t="shared" si="33"/>
        <v>540.3589999999999</v>
      </c>
    </row>
    <row r="540" spans="1:10" s="19" customFormat="1" ht="12.75" customHeight="1">
      <c r="A540" s="7" t="s">
        <v>149</v>
      </c>
      <c r="B540" s="46" t="s">
        <v>285</v>
      </c>
      <c r="C540" s="46" t="s">
        <v>290</v>
      </c>
      <c r="D540" s="46" t="s">
        <v>96</v>
      </c>
      <c r="E540" s="45"/>
      <c r="F540" s="173">
        <v>565.3589999999999</v>
      </c>
      <c r="G540" s="173">
        <f t="shared" si="33"/>
        <v>-25</v>
      </c>
      <c r="H540" s="173">
        <f t="shared" si="33"/>
        <v>0</v>
      </c>
      <c r="I540" s="173">
        <f t="shared" si="33"/>
        <v>0</v>
      </c>
      <c r="J540" s="173">
        <f t="shared" si="33"/>
        <v>540.3589999999999</v>
      </c>
    </row>
    <row r="541" spans="1:10" s="19" customFormat="1" ht="12.75" customHeight="1">
      <c r="A541" s="7" t="s">
        <v>95</v>
      </c>
      <c r="B541" s="46" t="s">
        <v>285</v>
      </c>
      <c r="C541" s="46" t="s">
        <v>290</v>
      </c>
      <c r="D541" s="46" t="s">
        <v>97</v>
      </c>
      <c r="E541" s="45"/>
      <c r="F541" s="173">
        <v>565.3589999999999</v>
      </c>
      <c r="G541" s="173">
        <f t="shared" si="33"/>
        <v>-25</v>
      </c>
      <c r="H541" s="173">
        <f t="shared" si="33"/>
        <v>0</v>
      </c>
      <c r="I541" s="173">
        <f t="shared" si="33"/>
        <v>0</v>
      </c>
      <c r="J541" s="173">
        <f t="shared" si="33"/>
        <v>540.3589999999999</v>
      </c>
    </row>
    <row r="542" spans="1:10" s="19" customFormat="1" ht="13.5" customHeight="1">
      <c r="A542" s="7" t="s">
        <v>53</v>
      </c>
      <c r="B542" s="46" t="s">
        <v>285</v>
      </c>
      <c r="C542" s="46" t="s">
        <v>290</v>
      </c>
      <c r="D542" s="46" t="s">
        <v>108</v>
      </c>
      <c r="E542" s="46" t="s">
        <v>283</v>
      </c>
      <c r="F542" s="173">
        <v>565.3589999999999</v>
      </c>
      <c r="G542" s="173">
        <f t="shared" si="33"/>
        <v>-25</v>
      </c>
      <c r="H542" s="173">
        <f t="shared" si="33"/>
        <v>0</v>
      </c>
      <c r="I542" s="173">
        <f t="shared" si="33"/>
        <v>0</v>
      </c>
      <c r="J542" s="173">
        <f t="shared" si="33"/>
        <v>540.3589999999999</v>
      </c>
    </row>
    <row r="543" spans="1:10" s="19" customFormat="1" ht="13.5" customHeight="1">
      <c r="A543" s="8" t="s">
        <v>22</v>
      </c>
      <c r="B543" s="45" t="s">
        <v>285</v>
      </c>
      <c r="C543" s="45" t="s">
        <v>290</v>
      </c>
      <c r="D543" s="45" t="s">
        <v>108</v>
      </c>
      <c r="E543" s="45" t="s">
        <v>21</v>
      </c>
      <c r="F543" s="173">
        <v>565.3589999999999</v>
      </c>
      <c r="G543" s="173">
        <v>-25</v>
      </c>
      <c r="H543" s="173">
        <v>0</v>
      </c>
      <c r="I543" s="173">
        <v>0</v>
      </c>
      <c r="J543" s="173">
        <f>F543+G543+H543+I543</f>
        <v>540.3589999999999</v>
      </c>
    </row>
    <row r="544" spans="1:10" s="19" customFormat="1" ht="12.75">
      <c r="A544" s="5" t="s">
        <v>54</v>
      </c>
      <c r="B544" s="44" t="s">
        <v>285</v>
      </c>
      <c r="C544" s="44" t="s">
        <v>195</v>
      </c>
      <c r="D544" s="45"/>
      <c r="E544" s="45"/>
      <c r="F544" s="62">
        <v>5032.138999999999</v>
      </c>
      <c r="G544" s="62">
        <f>G549+G575+G545</f>
        <v>0</v>
      </c>
      <c r="H544" s="62">
        <f>H549+H575+H545</f>
        <v>0</v>
      </c>
      <c r="I544" s="62">
        <f>I549+I575+I545</f>
        <v>10.57</v>
      </c>
      <c r="J544" s="62">
        <f>J549+J575+J545</f>
        <v>5042.709000000001</v>
      </c>
    </row>
    <row r="545" spans="1:10" s="19" customFormat="1" ht="22.5">
      <c r="A545" s="7" t="s">
        <v>529</v>
      </c>
      <c r="B545" s="46" t="s">
        <v>285</v>
      </c>
      <c r="C545" s="46" t="s">
        <v>195</v>
      </c>
      <c r="D545" s="46" t="s">
        <v>158</v>
      </c>
      <c r="E545" s="46" t="s">
        <v>283</v>
      </c>
      <c r="F545" s="173">
        <v>1025.9</v>
      </c>
      <c r="G545" s="173">
        <f>G546</f>
        <v>0</v>
      </c>
      <c r="H545" s="173">
        <f>H546</f>
        <v>0</v>
      </c>
      <c r="I545" s="173">
        <f>I546</f>
        <v>0</v>
      </c>
      <c r="J545" s="173">
        <f>J546</f>
        <v>1025.9</v>
      </c>
    </row>
    <row r="546" spans="1:10" s="21" customFormat="1" ht="22.5">
      <c r="A546" s="15" t="s">
        <v>148</v>
      </c>
      <c r="B546" s="46" t="s">
        <v>285</v>
      </c>
      <c r="C546" s="46" t="s">
        <v>195</v>
      </c>
      <c r="D546" s="46" t="s">
        <v>547</v>
      </c>
      <c r="E546" s="46" t="s">
        <v>283</v>
      </c>
      <c r="F546" s="173">
        <v>1025.9</v>
      </c>
      <c r="G546" s="173">
        <f>G547+G548</f>
        <v>0</v>
      </c>
      <c r="H546" s="173">
        <f>H547+H548</f>
        <v>0</v>
      </c>
      <c r="I546" s="173">
        <f>I547+I548</f>
        <v>0</v>
      </c>
      <c r="J546" s="173">
        <f>J547+J548</f>
        <v>1025.9</v>
      </c>
    </row>
    <row r="547" spans="1:10" s="19" customFormat="1" ht="45">
      <c r="A547" s="8" t="s">
        <v>28</v>
      </c>
      <c r="B547" s="45" t="s">
        <v>285</v>
      </c>
      <c r="C547" s="45" t="s">
        <v>195</v>
      </c>
      <c r="D547" s="45" t="s">
        <v>547</v>
      </c>
      <c r="E547" s="45" t="s">
        <v>26</v>
      </c>
      <c r="F547" s="173">
        <v>971.4000000000001</v>
      </c>
      <c r="G547" s="173">
        <v>-3.915</v>
      </c>
      <c r="H547" s="173">
        <v>0</v>
      </c>
      <c r="I547" s="173">
        <v>0</v>
      </c>
      <c r="J547" s="173">
        <f>F547+G547+H547+I547</f>
        <v>967.4850000000001</v>
      </c>
    </row>
    <row r="548" spans="1:10" s="19" customFormat="1" ht="33.75">
      <c r="A548" s="8" t="s">
        <v>27</v>
      </c>
      <c r="B548" s="45" t="s">
        <v>285</v>
      </c>
      <c r="C548" s="45" t="s">
        <v>195</v>
      </c>
      <c r="D548" s="45" t="s">
        <v>547</v>
      </c>
      <c r="E548" s="45" t="s">
        <v>30</v>
      </c>
      <c r="F548" s="173">
        <v>54.5</v>
      </c>
      <c r="G548" s="173">
        <v>3.915</v>
      </c>
      <c r="H548" s="173">
        <v>0</v>
      </c>
      <c r="I548" s="173">
        <v>0</v>
      </c>
      <c r="J548" s="173">
        <f>F548+G548+H548+I548</f>
        <v>58.415</v>
      </c>
    </row>
    <row r="549" spans="1:10" s="19" customFormat="1" ht="12.75">
      <c r="A549" s="7" t="s">
        <v>120</v>
      </c>
      <c r="B549" s="46" t="s">
        <v>285</v>
      </c>
      <c r="C549" s="46" t="s">
        <v>195</v>
      </c>
      <c r="D549" s="46" t="s">
        <v>247</v>
      </c>
      <c r="E549" s="46" t="s">
        <v>283</v>
      </c>
      <c r="F549" s="173">
        <v>857.2</v>
      </c>
      <c r="G549" s="173">
        <f>G550+G555+G560+G563+G565</f>
        <v>0</v>
      </c>
      <c r="H549" s="173">
        <f>H550+H555+H560+H563+H565</f>
        <v>0</v>
      </c>
      <c r="I549" s="173">
        <f>I550+I555+I560+I563+I565</f>
        <v>0</v>
      </c>
      <c r="J549" s="173">
        <f>J550+J555+J560+J563+J565</f>
        <v>857.2</v>
      </c>
    </row>
    <row r="550" spans="1:10" s="19" customFormat="1" ht="22.5">
      <c r="A550" s="7" t="s">
        <v>37</v>
      </c>
      <c r="B550" s="46" t="s">
        <v>285</v>
      </c>
      <c r="C550" s="46" t="s">
        <v>195</v>
      </c>
      <c r="D550" s="46" t="s">
        <v>257</v>
      </c>
      <c r="E550" s="46" t="s">
        <v>283</v>
      </c>
      <c r="F550" s="173">
        <v>20</v>
      </c>
      <c r="G550" s="173">
        <v>0</v>
      </c>
      <c r="H550" s="173">
        <v>0</v>
      </c>
      <c r="I550" s="173">
        <v>0</v>
      </c>
      <c r="J550" s="173">
        <f aca="true" t="shared" si="34" ref="J550:J559">F550+G550+H550+I550</f>
        <v>20</v>
      </c>
    </row>
    <row r="551" spans="1:10" s="19" customFormat="1" ht="22.5">
      <c r="A551" s="7" t="s">
        <v>825</v>
      </c>
      <c r="B551" s="46" t="s">
        <v>285</v>
      </c>
      <c r="C551" s="46" t="s">
        <v>195</v>
      </c>
      <c r="D551" s="46" t="s">
        <v>256</v>
      </c>
      <c r="E551" s="46" t="s">
        <v>283</v>
      </c>
      <c r="F551" s="173">
        <v>20</v>
      </c>
      <c r="G551" s="173">
        <v>0</v>
      </c>
      <c r="H551" s="173">
        <v>0</v>
      </c>
      <c r="I551" s="173">
        <v>0</v>
      </c>
      <c r="J551" s="173">
        <f t="shared" si="34"/>
        <v>20</v>
      </c>
    </row>
    <row r="552" spans="1:10" s="19" customFormat="1" ht="23.25" customHeight="1">
      <c r="A552" s="8" t="s">
        <v>27</v>
      </c>
      <c r="B552" s="45" t="s">
        <v>285</v>
      </c>
      <c r="C552" s="45" t="s">
        <v>195</v>
      </c>
      <c r="D552" s="45" t="s">
        <v>256</v>
      </c>
      <c r="E552" s="45" t="s">
        <v>30</v>
      </c>
      <c r="F552" s="173">
        <v>20</v>
      </c>
      <c r="G552" s="173">
        <v>0</v>
      </c>
      <c r="H552" s="173">
        <v>0</v>
      </c>
      <c r="I552" s="173">
        <v>0</v>
      </c>
      <c r="J552" s="173">
        <f t="shared" si="34"/>
        <v>20</v>
      </c>
    </row>
    <row r="553" spans="1:10" s="21" customFormat="1" ht="33.75">
      <c r="A553" s="7" t="s">
        <v>651</v>
      </c>
      <c r="B553" s="46" t="s">
        <v>285</v>
      </c>
      <c r="C553" s="46" t="s">
        <v>195</v>
      </c>
      <c r="D553" s="46" t="s">
        <v>268</v>
      </c>
      <c r="E553" s="46" t="s">
        <v>283</v>
      </c>
      <c r="F553" s="173">
        <v>0</v>
      </c>
      <c r="G553" s="173">
        <v>0</v>
      </c>
      <c r="H553" s="173">
        <v>0</v>
      </c>
      <c r="I553" s="173">
        <v>0</v>
      </c>
      <c r="J553" s="173">
        <f t="shared" si="34"/>
        <v>0</v>
      </c>
    </row>
    <row r="554" spans="1:10" s="19" customFormat="1" ht="23.25" customHeight="1">
      <c r="A554" s="8" t="s">
        <v>27</v>
      </c>
      <c r="B554" s="45" t="s">
        <v>285</v>
      </c>
      <c r="C554" s="45" t="s">
        <v>195</v>
      </c>
      <c r="D554" s="45" t="s">
        <v>268</v>
      </c>
      <c r="E554" s="45" t="s">
        <v>30</v>
      </c>
      <c r="F554" s="173">
        <v>0</v>
      </c>
      <c r="G554" s="173">
        <v>0</v>
      </c>
      <c r="H554" s="173">
        <v>0</v>
      </c>
      <c r="I554" s="173">
        <v>0</v>
      </c>
      <c r="J554" s="173">
        <f t="shared" si="34"/>
        <v>0</v>
      </c>
    </row>
    <row r="555" spans="1:10" s="19" customFormat="1" ht="22.5">
      <c r="A555" s="7" t="s">
        <v>38</v>
      </c>
      <c r="B555" s="46" t="s">
        <v>285</v>
      </c>
      <c r="C555" s="46" t="s">
        <v>195</v>
      </c>
      <c r="D555" s="46" t="s">
        <v>258</v>
      </c>
      <c r="E555" s="46" t="s">
        <v>283</v>
      </c>
      <c r="F555" s="173">
        <v>150</v>
      </c>
      <c r="G555" s="173">
        <v>0</v>
      </c>
      <c r="H555" s="173">
        <v>0</v>
      </c>
      <c r="I555" s="173">
        <v>0</v>
      </c>
      <c r="J555" s="173">
        <f t="shared" si="34"/>
        <v>150</v>
      </c>
    </row>
    <row r="556" spans="1:10" s="19" customFormat="1" ht="22.5">
      <c r="A556" s="7" t="s">
        <v>649</v>
      </c>
      <c r="B556" s="46" t="s">
        <v>285</v>
      </c>
      <c r="C556" s="46" t="s">
        <v>195</v>
      </c>
      <c r="D556" s="46" t="s">
        <v>270</v>
      </c>
      <c r="E556" s="46" t="s">
        <v>283</v>
      </c>
      <c r="F556" s="173">
        <v>100</v>
      </c>
      <c r="G556" s="173">
        <v>0</v>
      </c>
      <c r="H556" s="173">
        <v>0</v>
      </c>
      <c r="I556" s="173">
        <v>0</v>
      </c>
      <c r="J556" s="173">
        <f t="shared" si="34"/>
        <v>100</v>
      </c>
    </row>
    <row r="557" spans="1:10" s="19" customFormat="1" ht="22.5">
      <c r="A557" s="8" t="s">
        <v>31</v>
      </c>
      <c r="B557" s="45" t="s">
        <v>285</v>
      </c>
      <c r="C557" s="45" t="s">
        <v>195</v>
      </c>
      <c r="D557" s="45" t="s">
        <v>270</v>
      </c>
      <c r="E557" s="45" t="s">
        <v>30</v>
      </c>
      <c r="F557" s="173">
        <v>100</v>
      </c>
      <c r="G557" s="173">
        <v>0</v>
      </c>
      <c r="H557" s="173">
        <v>0</v>
      </c>
      <c r="I557" s="173">
        <v>0</v>
      </c>
      <c r="J557" s="173">
        <f t="shared" si="34"/>
        <v>100</v>
      </c>
    </row>
    <row r="558" spans="1:10" s="21" customFormat="1" ht="22.5">
      <c r="A558" s="7" t="s">
        <v>506</v>
      </c>
      <c r="B558" s="46" t="s">
        <v>285</v>
      </c>
      <c r="C558" s="46" t="s">
        <v>195</v>
      </c>
      <c r="D558" s="46" t="s">
        <v>269</v>
      </c>
      <c r="E558" s="46" t="s">
        <v>283</v>
      </c>
      <c r="F558" s="173">
        <v>50</v>
      </c>
      <c r="G558" s="173">
        <v>0</v>
      </c>
      <c r="H558" s="173">
        <v>0</v>
      </c>
      <c r="I558" s="173">
        <v>0</v>
      </c>
      <c r="J558" s="173">
        <f t="shared" si="34"/>
        <v>50</v>
      </c>
    </row>
    <row r="559" spans="1:10" s="20" customFormat="1" ht="22.5">
      <c r="A559" s="8" t="s">
        <v>31</v>
      </c>
      <c r="B559" s="45" t="s">
        <v>285</v>
      </c>
      <c r="C559" s="45" t="s">
        <v>195</v>
      </c>
      <c r="D559" s="45" t="s">
        <v>269</v>
      </c>
      <c r="E559" s="45" t="s">
        <v>30</v>
      </c>
      <c r="F559" s="173">
        <v>50</v>
      </c>
      <c r="G559" s="173">
        <v>0</v>
      </c>
      <c r="H559" s="173">
        <v>0</v>
      </c>
      <c r="I559" s="173">
        <v>0</v>
      </c>
      <c r="J559" s="173">
        <f t="shared" si="34"/>
        <v>50</v>
      </c>
    </row>
    <row r="560" spans="1:10" s="20" customFormat="1" ht="33.75">
      <c r="A560" s="7" t="s">
        <v>507</v>
      </c>
      <c r="B560" s="46" t="s">
        <v>285</v>
      </c>
      <c r="C560" s="46" t="s">
        <v>195</v>
      </c>
      <c r="D560" s="46" t="s">
        <v>271</v>
      </c>
      <c r="E560" s="46" t="s">
        <v>283</v>
      </c>
      <c r="F560" s="173">
        <v>443</v>
      </c>
      <c r="G560" s="173">
        <f>G561+G562</f>
        <v>0</v>
      </c>
      <c r="H560" s="173">
        <f>H561+H562</f>
        <v>0</v>
      </c>
      <c r="I560" s="173">
        <f>I561+I562</f>
        <v>0</v>
      </c>
      <c r="J560" s="173">
        <f>J561+J562</f>
        <v>443</v>
      </c>
    </row>
    <row r="561" spans="1:10" s="20" customFormat="1" ht="22.5">
      <c r="A561" s="8" t="s">
        <v>31</v>
      </c>
      <c r="B561" s="45" t="s">
        <v>285</v>
      </c>
      <c r="C561" s="45" t="s">
        <v>195</v>
      </c>
      <c r="D561" s="45" t="s">
        <v>271</v>
      </c>
      <c r="E561" s="45" t="s">
        <v>30</v>
      </c>
      <c r="F561" s="173">
        <v>39.55599999999998</v>
      </c>
      <c r="G561" s="173">
        <v>-4.598</v>
      </c>
      <c r="H561" s="173">
        <v>0</v>
      </c>
      <c r="I561" s="173">
        <v>0</v>
      </c>
      <c r="J561" s="173">
        <f>F561+G561+H561+I561</f>
        <v>34.957999999999984</v>
      </c>
    </row>
    <row r="562" spans="1:10" s="20" customFormat="1" ht="12.75">
      <c r="A562" s="8" t="s">
        <v>24</v>
      </c>
      <c r="B562" s="45" t="s">
        <v>285</v>
      </c>
      <c r="C562" s="45" t="s">
        <v>195</v>
      </c>
      <c r="D562" s="45" t="s">
        <v>271</v>
      </c>
      <c r="E562" s="45" t="s">
        <v>23</v>
      </c>
      <c r="F562" s="173">
        <v>403.444</v>
      </c>
      <c r="G562" s="173">
        <v>4.598</v>
      </c>
      <c r="H562" s="173">
        <v>0</v>
      </c>
      <c r="I562" s="173">
        <v>0</v>
      </c>
      <c r="J562" s="173">
        <f>F562+G562+H562+I562</f>
        <v>408.04200000000003</v>
      </c>
    </row>
    <row r="563" spans="1:10" s="20" customFormat="1" ht="37.5" customHeight="1">
      <c r="A563" s="144" t="s">
        <v>823</v>
      </c>
      <c r="B563" s="45" t="s">
        <v>285</v>
      </c>
      <c r="C563" s="45" t="s">
        <v>195</v>
      </c>
      <c r="D563" s="45" t="s">
        <v>762</v>
      </c>
      <c r="E563" s="45" t="s">
        <v>283</v>
      </c>
      <c r="F563" s="173">
        <v>200</v>
      </c>
      <c r="G563" s="173">
        <v>0</v>
      </c>
      <c r="H563" s="173">
        <v>0</v>
      </c>
      <c r="I563" s="173">
        <v>0</v>
      </c>
      <c r="J563" s="173">
        <f>F563+G563+H563+I563</f>
        <v>200</v>
      </c>
    </row>
    <row r="564" spans="1:10" s="20" customFormat="1" ht="22.5">
      <c r="A564" s="8" t="s">
        <v>31</v>
      </c>
      <c r="B564" s="45" t="s">
        <v>285</v>
      </c>
      <c r="C564" s="45" t="s">
        <v>195</v>
      </c>
      <c r="D564" s="45" t="s">
        <v>762</v>
      </c>
      <c r="E564" s="45" t="s">
        <v>30</v>
      </c>
      <c r="F564" s="173">
        <v>200</v>
      </c>
      <c r="G564" s="173">
        <v>0</v>
      </c>
      <c r="H564" s="173">
        <v>0</v>
      </c>
      <c r="I564" s="173">
        <v>0</v>
      </c>
      <c r="J564" s="173">
        <f>F564+G564+H564+I564</f>
        <v>200</v>
      </c>
    </row>
    <row r="565" spans="1:10" s="19" customFormat="1" ht="12.75">
      <c r="A565" s="7" t="s">
        <v>39</v>
      </c>
      <c r="B565" s="46" t="s">
        <v>285</v>
      </c>
      <c r="C565" s="46" t="s">
        <v>195</v>
      </c>
      <c r="D565" s="46" t="s">
        <v>248</v>
      </c>
      <c r="E565" s="46" t="s">
        <v>283</v>
      </c>
      <c r="F565" s="173">
        <v>44.2</v>
      </c>
      <c r="G565" s="173">
        <f>G566+G568+G570+G572</f>
        <v>0</v>
      </c>
      <c r="H565" s="173">
        <f>H566+H568+H570+H572</f>
        <v>0</v>
      </c>
      <c r="I565" s="173">
        <f>I566+I568+I570+I572</f>
        <v>0</v>
      </c>
      <c r="J565" s="173">
        <f>J566+J568+J570+J572</f>
        <v>44.2</v>
      </c>
    </row>
    <row r="566" spans="1:10" s="19" customFormat="1" ht="22.5">
      <c r="A566" s="7" t="s">
        <v>508</v>
      </c>
      <c r="B566" s="46" t="s">
        <v>285</v>
      </c>
      <c r="C566" s="46" t="s">
        <v>195</v>
      </c>
      <c r="D566" s="46" t="s">
        <v>259</v>
      </c>
      <c r="E566" s="46" t="s">
        <v>283</v>
      </c>
      <c r="F566" s="173">
        <v>0</v>
      </c>
      <c r="G566" s="173">
        <f>G567</f>
        <v>0</v>
      </c>
      <c r="H566" s="173">
        <f>H567</f>
        <v>0</v>
      </c>
      <c r="I566" s="173">
        <f>I567</f>
        <v>0</v>
      </c>
      <c r="J566" s="173">
        <f>J567</f>
        <v>0</v>
      </c>
    </row>
    <row r="567" spans="1:10" s="19" customFormat="1" ht="22.5">
      <c r="A567" s="8" t="s">
        <v>31</v>
      </c>
      <c r="B567" s="45" t="s">
        <v>285</v>
      </c>
      <c r="C567" s="45" t="s">
        <v>195</v>
      </c>
      <c r="D567" s="45" t="s">
        <v>259</v>
      </c>
      <c r="E567" s="45" t="s">
        <v>30</v>
      </c>
      <c r="F567" s="173">
        <v>0</v>
      </c>
      <c r="G567" s="173">
        <v>0</v>
      </c>
      <c r="H567" s="173">
        <v>0</v>
      </c>
      <c r="I567" s="173">
        <v>0</v>
      </c>
      <c r="J567" s="173">
        <f>F567+G567+H567+I567</f>
        <v>0</v>
      </c>
    </row>
    <row r="568" spans="1:10" s="19" customFormat="1" ht="22.5">
      <c r="A568" s="7" t="s">
        <v>646</v>
      </c>
      <c r="B568" s="46" t="s">
        <v>285</v>
      </c>
      <c r="C568" s="46" t="s">
        <v>195</v>
      </c>
      <c r="D568" s="46" t="s">
        <v>261</v>
      </c>
      <c r="E568" s="46" t="s">
        <v>283</v>
      </c>
      <c r="F568" s="173">
        <v>0</v>
      </c>
      <c r="G568" s="173">
        <f>G569</f>
        <v>0</v>
      </c>
      <c r="H568" s="173">
        <f>H569</f>
        <v>0</v>
      </c>
      <c r="I568" s="173">
        <f>I569</f>
        <v>0</v>
      </c>
      <c r="J568" s="173">
        <f>J569</f>
        <v>0</v>
      </c>
    </row>
    <row r="569" spans="1:10" s="19" customFormat="1" ht="22.5">
      <c r="A569" s="8" t="s">
        <v>31</v>
      </c>
      <c r="B569" s="45" t="s">
        <v>285</v>
      </c>
      <c r="C569" s="45" t="s">
        <v>195</v>
      </c>
      <c r="D569" s="45" t="s">
        <v>261</v>
      </c>
      <c r="E569" s="45" t="s">
        <v>30</v>
      </c>
      <c r="F569" s="173">
        <v>0</v>
      </c>
      <c r="G569" s="173">
        <v>0</v>
      </c>
      <c r="H569" s="173">
        <v>0</v>
      </c>
      <c r="I569" s="173">
        <v>0</v>
      </c>
      <c r="J569" s="173">
        <f>F569+G569+H569+I569</f>
        <v>0</v>
      </c>
    </row>
    <row r="570" spans="1:10" s="21" customFormat="1" ht="56.25">
      <c r="A570" s="7" t="s">
        <v>644</v>
      </c>
      <c r="B570" s="46" t="s">
        <v>285</v>
      </c>
      <c r="C570" s="46" t="s">
        <v>195</v>
      </c>
      <c r="D570" s="46" t="s">
        <v>260</v>
      </c>
      <c r="E570" s="46" t="s">
        <v>283</v>
      </c>
      <c r="F570" s="173">
        <v>0</v>
      </c>
      <c r="G570" s="173">
        <f>G571</f>
        <v>0</v>
      </c>
      <c r="H570" s="173">
        <f>H571</f>
        <v>0</v>
      </c>
      <c r="I570" s="173">
        <f>I571</f>
        <v>0</v>
      </c>
      <c r="J570" s="173">
        <f>J571</f>
        <v>0</v>
      </c>
    </row>
    <row r="571" spans="1:10" s="19" customFormat="1" ht="22.5">
      <c r="A571" s="8" t="s">
        <v>31</v>
      </c>
      <c r="B571" s="45" t="s">
        <v>285</v>
      </c>
      <c r="C571" s="45" t="s">
        <v>195</v>
      </c>
      <c r="D571" s="45" t="s">
        <v>260</v>
      </c>
      <c r="E571" s="45" t="s">
        <v>30</v>
      </c>
      <c r="F571" s="173">
        <v>0</v>
      </c>
      <c r="G571" s="173">
        <v>0</v>
      </c>
      <c r="H571" s="173">
        <v>0</v>
      </c>
      <c r="I571" s="173">
        <v>0</v>
      </c>
      <c r="J571" s="173">
        <f>F571+G571+H571+I571</f>
        <v>0</v>
      </c>
    </row>
    <row r="572" spans="1:10" s="19" customFormat="1" ht="33.75">
      <c r="A572" s="7" t="s">
        <v>642</v>
      </c>
      <c r="B572" s="46" t="s">
        <v>285</v>
      </c>
      <c r="C572" s="46" t="s">
        <v>195</v>
      </c>
      <c r="D572" s="46" t="s">
        <v>262</v>
      </c>
      <c r="E572" s="46" t="s">
        <v>283</v>
      </c>
      <c r="F572" s="173">
        <v>44.2</v>
      </c>
      <c r="G572" s="173">
        <f>G573+G574</f>
        <v>0</v>
      </c>
      <c r="H572" s="173">
        <f>H573+H574</f>
        <v>0</v>
      </c>
      <c r="I572" s="173">
        <f>I573+I574</f>
        <v>0</v>
      </c>
      <c r="J572" s="173">
        <f>J573+J574</f>
        <v>44.2</v>
      </c>
    </row>
    <row r="573" spans="1:10" s="19" customFormat="1" ht="22.5">
      <c r="A573" s="8" t="s">
        <v>31</v>
      </c>
      <c r="B573" s="45" t="s">
        <v>285</v>
      </c>
      <c r="C573" s="45" t="s">
        <v>195</v>
      </c>
      <c r="D573" s="45" t="s">
        <v>262</v>
      </c>
      <c r="E573" s="45" t="s">
        <v>30</v>
      </c>
      <c r="F573" s="173">
        <v>38.2</v>
      </c>
      <c r="G573" s="173">
        <v>0</v>
      </c>
      <c r="H573" s="173">
        <v>0</v>
      </c>
      <c r="I573" s="173">
        <v>0</v>
      </c>
      <c r="J573" s="173">
        <f>F573+G573+H573+I573</f>
        <v>38.2</v>
      </c>
    </row>
    <row r="574" spans="1:10" s="19" customFormat="1" ht="19.5" customHeight="1">
      <c r="A574" s="8" t="s">
        <v>24</v>
      </c>
      <c r="B574" s="45" t="s">
        <v>285</v>
      </c>
      <c r="C574" s="45" t="s">
        <v>195</v>
      </c>
      <c r="D574" s="45" t="s">
        <v>262</v>
      </c>
      <c r="E574" s="45" t="s">
        <v>23</v>
      </c>
      <c r="F574" s="173">
        <v>6</v>
      </c>
      <c r="G574" s="173">
        <v>0</v>
      </c>
      <c r="H574" s="173">
        <v>0</v>
      </c>
      <c r="I574" s="173">
        <v>0</v>
      </c>
      <c r="J574" s="173">
        <f>F574+G574+H574+I574</f>
        <v>6</v>
      </c>
    </row>
    <row r="575" spans="1:10" s="19" customFormat="1" ht="12.75">
      <c r="A575" s="7" t="s">
        <v>149</v>
      </c>
      <c r="B575" s="46" t="s">
        <v>285</v>
      </c>
      <c r="C575" s="46" t="s">
        <v>195</v>
      </c>
      <c r="D575" s="46" t="s">
        <v>96</v>
      </c>
      <c r="E575" s="46" t="s">
        <v>283</v>
      </c>
      <c r="F575" s="63">
        <v>3149.0389999999998</v>
      </c>
      <c r="G575" s="63">
        <f>G584+G576+G580+G582+G578</f>
        <v>0</v>
      </c>
      <c r="H575" s="63">
        <f>H584+H576+H580+H582+H578</f>
        <v>0</v>
      </c>
      <c r="I575" s="63">
        <f>I584+I576+I580+I582+I578</f>
        <v>10.57</v>
      </c>
      <c r="J575" s="63">
        <f>J584+J576+J580+J582+J578</f>
        <v>3159.609</v>
      </c>
    </row>
    <row r="576" spans="1:10" s="19" customFormat="1" ht="191.25">
      <c r="A576" s="34" t="s">
        <v>404</v>
      </c>
      <c r="B576" s="46" t="s">
        <v>285</v>
      </c>
      <c r="C576" s="46" t="s">
        <v>195</v>
      </c>
      <c r="D576" s="46" t="s">
        <v>405</v>
      </c>
      <c r="E576" s="46" t="s">
        <v>283</v>
      </c>
      <c r="F576" s="173">
        <v>116</v>
      </c>
      <c r="G576" s="173">
        <f>G577</f>
        <v>0</v>
      </c>
      <c r="H576" s="173">
        <f>H577</f>
        <v>0</v>
      </c>
      <c r="I576" s="173">
        <f>I577</f>
        <v>10.57</v>
      </c>
      <c r="J576" s="173">
        <f>J577</f>
        <v>126.57</v>
      </c>
    </row>
    <row r="577" spans="1:10" s="19" customFormat="1" ht="53.25" customHeight="1">
      <c r="A577" s="8" t="s">
        <v>28</v>
      </c>
      <c r="B577" s="45" t="s">
        <v>285</v>
      </c>
      <c r="C577" s="45" t="s">
        <v>195</v>
      </c>
      <c r="D577" s="45" t="s">
        <v>405</v>
      </c>
      <c r="E577" s="45" t="s">
        <v>26</v>
      </c>
      <c r="F577" s="173">
        <v>116</v>
      </c>
      <c r="G577" s="173">
        <v>0</v>
      </c>
      <c r="H577" s="173">
        <v>0</v>
      </c>
      <c r="I577" s="173">
        <v>10.57</v>
      </c>
      <c r="J577" s="173">
        <f>F577+G577+H577+I577</f>
        <v>126.57</v>
      </c>
    </row>
    <row r="578" spans="1:10" s="19" customFormat="1" ht="30.75" customHeight="1">
      <c r="A578" s="8" t="s">
        <v>1063</v>
      </c>
      <c r="B578" s="45" t="s">
        <v>285</v>
      </c>
      <c r="C578" s="45" t="s">
        <v>195</v>
      </c>
      <c r="D578" s="45" t="s">
        <v>1064</v>
      </c>
      <c r="E578" s="45" t="s">
        <v>283</v>
      </c>
      <c r="F578" s="173">
        <v>718.212</v>
      </c>
      <c r="G578" s="173">
        <f>G579</f>
        <v>0</v>
      </c>
      <c r="H578" s="173">
        <f>H579</f>
        <v>0</v>
      </c>
      <c r="I578" s="173">
        <f>I579</f>
        <v>0</v>
      </c>
      <c r="J578" s="173">
        <f>J579</f>
        <v>718.212</v>
      </c>
    </row>
    <row r="579" spans="1:10" s="19" customFormat="1" ht="53.25" customHeight="1">
      <c r="A579" s="8" t="s">
        <v>28</v>
      </c>
      <c r="B579" s="45" t="s">
        <v>285</v>
      </c>
      <c r="C579" s="45" t="s">
        <v>195</v>
      </c>
      <c r="D579" s="45" t="s">
        <v>1064</v>
      </c>
      <c r="E579" s="45" t="s">
        <v>26</v>
      </c>
      <c r="F579" s="173">
        <v>718.212</v>
      </c>
      <c r="G579" s="173">
        <v>0</v>
      </c>
      <c r="H579" s="173">
        <v>0</v>
      </c>
      <c r="I579" s="173">
        <v>0</v>
      </c>
      <c r="J579" s="173">
        <f>F579+G579+H579+I579</f>
        <v>718.212</v>
      </c>
    </row>
    <row r="580" spans="1:10" s="19" customFormat="1" ht="123.75">
      <c r="A580" s="7" t="s">
        <v>700</v>
      </c>
      <c r="B580" s="46" t="s">
        <v>285</v>
      </c>
      <c r="C580" s="46" t="s">
        <v>195</v>
      </c>
      <c r="D580" s="46" t="s">
        <v>701</v>
      </c>
      <c r="E580" s="46" t="s">
        <v>283</v>
      </c>
      <c r="F580" s="57">
        <v>0</v>
      </c>
      <c r="G580" s="57">
        <f>G581</f>
        <v>0</v>
      </c>
      <c r="H580" s="57">
        <f>H581</f>
        <v>0</v>
      </c>
      <c r="I580" s="57">
        <f>I581</f>
        <v>0</v>
      </c>
      <c r="J580" s="57">
        <f>J581</f>
        <v>0</v>
      </c>
    </row>
    <row r="581" spans="1:10" s="19" customFormat="1" ht="33.75">
      <c r="A581" s="8" t="s">
        <v>27</v>
      </c>
      <c r="B581" s="45" t="s">
        <v>285</v>
      </c>
      <c r="C581" s="45" t="s">
        <v>195</v>
      </c>
      <c r="D581" s="45" t="s">
        <v>701</v>
      </c>
      <c r="E581" s="45" t="s">
        <v>30</v>
      </c>
      <c r="F581" s="173">
        <v>0</v>
      </c>
      <c r="G581" s="173">
        <v>0</v>
      </c>
      <c r="H581" s="173">
        <v>0</v>
      </c>
      <c r="I581" s="173">
        <v>0</v>
      </c>
      <c r="J581" s="173">
        <f>F581+G581+H581+I581</f>
        <v>0</v>
      </c>
    </row>
    <row r="582" spans="1:10" s="19" customFormat="1" ht="135">
      <c r="A582" s="7" t="s">
        <v>702</v>
      </c>
      <c r="B582" s="46" t="s">
        <v>285</v>
      </c>
      <c r="C582" s="46" t="s">
        <v>195</v>
      </c>
      <c r="D582" s="46" t="s">
        <v>756</v>
      </c>
      <c r="E582" s="46" t="s">
        <v>283</v>
      </c>
      <c r="F582" s="57">
        <v>0</v>
      </c>
      <c r="G582" s="57">
        <f>G583</f>
        <v>0</v>
      </c>
      <c r="H582" s="57">
        <f>H583</f>
        <v>0</v>
      </c>
      <c r="I582" s="57">
        <f>I583</f>
        <v>0</v>
      </c>
      <c r="J582" s="57">
        <f>J583</f>
        <v>0</v>
      </c>
    </row>
    <row r="583" spans="1:10" s="19" customFormat="1" ht="33.75">
      <c r="A583" s="8" t="s">
        <v>27</v>
      </c>
      <c r="B583" s="45" t="s">
        <v>285</v>
      </c>
      <c r="C583" s="45" t="s">
        <v>195</v>
      </c>
      <c r="D583" s="45" t="s">
        <v>756</v>
      </c>
      <c r="E583" s="45" t="s">
        <v>30</v>
      </c>
      <c r="F583" s="173">
        <v>0</v>
      </c>
      <c r="G583" s="173">
        <v>0</v>
      </c>
      <c r="H583" s="173">
        <v>0</v>
      </c>
      <c r="I583" s="173">
        <v>0</v>
      </c>
      <c r="J583" s="173">
        <f>F583+G583+H583+I583</f>
        <v>0</v>
      </c>
    </row>
    <row r="584" spans="1:10" s="19" customFormat="1" ht="12.75">
      <c r="A584" s="7" t="s">
        <v>95</v>
      </c>
      <c r="B584" s="46" t="s">
        <v>285</v>
      </c>
      <c r="C584" s="46" t="s">
        <v>195</v>
      </c>
      <c r="D584" s="46" t="s">
        <v>97</v>
      </c>
      <c r="E584" s="45"/>
      <c r="F584" s="173">
        <v>2314.8269999999998</v>
      </c>
      <c r="G584" s="173">
        <f>G585</f>
        <v>0</v>
      </c>
      <c r="H584" s="173">
        <f>H585</f>
        <v>0</v>
      </c>
      <c r="I584" s="173">
        <f>I585</f>
        <v>0</v>
      </c>
      <c r="J584" s="173">
        <f>J585</f>
        <v>2314.8269999999998</v>
      </c>
    </row>
    <row r="585" spans="1:10" s="19" customFormat="1" ht="22.5">
      <c r="A585" s="7" t="s">
        <v>220</v>
      </c>
      <c r="B585" s="46" t="s">
        <v>285</v>
      </c>
      <c r="C585" s="46" t="s">
        <v>195</v>
      </c>
      <c r="D585" s="46" t="s">
        <v>109</v>
      </c>
      <c r="E585" s="46" t="s">
        <v>283</v>
      </c>
      <c r="F585" s="173">
        <v>2314.8269999999998</v>
      </c>
      <c r="G585" s="173">
        <f>G586+G587</f>
        <v>0</v>
      </c>
      <c r="H585" s="173">
        <f>H586+H587</f>
        <v>0</v>
      </c>
      <c r="I585" s="173">
        <f>I586+I587</f>
        <v>0</v>
      </c>
      <c r="J585" s="173">
        <f>J586+J587</f>
        <v>2314.8269999999998</v>
      </c>
    </row>
    <row r="586" spans="1:10" s="20" customFormat="1" ht="22.5">
      <c r="A586" s="8" t="s">
        <v>31</v>
      </c>
      <c r="B586" s="45" t="s">
        <v>285</v>
      </c>
      <c r="C586" s="45" t="s">
        <v>195</v>
      </c>
      <c r="D586" s="45" t="s">
        <v>109</v>
      </c>
      <c r="E586" s="45" t="s">
        <v>30</v>
      </c>
      <c r="F586" s="173">
        <v>2244.8269999999998</v>
      </c>
      <c r="G586" s="173">
        <v>0</v>
      </c>
      <c r="H586" s="173">
        <v>0</v>
      </c>
      <c r="I586" s="173">
        <v>0</v>
      </c>
      <c r="J586" s="173">
        <f>F586+G586+H586+I586</f>
        <v>2244.8269999999998</v>
      </c>
    </row>
    <row r="587" spans="1:10" s="20" customFormat="1" ht="12.75">
      <c r="A587" s="8" t="s">
        <v>22</v>
      </c>
      <c r="B587" s="45" t="s">
        <v>285</v>
      </c>
      <c r="C587" s="45" t="s">
        <v>195</v>
      </c>
      <c r="D587" s="45" t="s">
        <v>109</v>
      </c>
      <c r="E587" s="45" t="s">
        <v>21</v>
      </c>
      <c r="F587" s="173">
        <v>70</v>
      </c>
      <c r="G587" s="173">
        <v>0</v>
      </c>
      <c r="H587" s="173">
        <v>0</v>
      </c>
      <c r="I587" s="173">
        <v>0</v>
      </c>
      <c r="J587" s="173">
        <f>F587+G587+H587+I587</f>
        <v>70</v>
      </c>
    </row>
    <row r="588" spans="1:10" s="19" customFormat="1" ht="12.75" customHeight="1">
      <c r="A588" s="5" t="s">
        <v>214</v>
      </c>
      <c r="B588" s="44" t="s">
        <v>285</v>
      </c>
      <c r="C588" s="44" t="s">
        <v>215</v>
      </c>
      <c r="D588" s="45"/>
      <c r="E588" s="45"/>
      <c r="F588" s="172">
        <v>1736.5999999999997</v>
      </c>
      <c r="G588" s="172">
        <f>G589</f>
        <v>0</v>
      </c>
      <c r="H588" s="172">
        <f>H589</f>
        <v>0</v>
      </c>
      <c r="I588" s="172">
        <f>I589</f>
        <v>0</v>
      </c>
      <c r="J588" s="172">
        <f>J589</f>
        <v>1736.5999999999997</v>
      </c>
    </row>
    <row r="589" spans="1:10" s="21" customFormat="1" ht="33.75" customHeight="1">
      <c r="A589" s="7" t="s">
        <v>407</v>
      </c>
      <c r="B589" s="46" t="s">
        <v>285</v>
      </c>
      <c r="C589" s="46" t="s">
        <v>215</v>
      </c>
      <c r="D589" s="46" t="s">
        <v>551</v>
      </c>
      <c r="E589" s="46" t="s">
        <v>283</v>
      </c>
      <c r="F589" s="173">
        <v>1736.5999999999997</v>
      </c>
      <c r="G589" s="173">
        <f>G590+G591+G592</f>
        <v>0</v>
      </c>
      <c r="H589" s="173">
        <f>H590+H591+H592</f>
        <v>0</v>
      </c>
      <c r="I589" s="173">
        <f>I590+I591+I592</f>
        <v>0</v>
      </c>
      <c r="J589" s="173">
        <f>J590+J591+J592</f>
        <v>1736.5999999999997</v>
      </c>
    </row>
    <row r="590" spans="1:10" s="19" customFormat="1" ht="45" customHeight="1">
      <c r="A590" s="8" t="s">
        <v>28</v>
      </c>
      <c r="B590" s="45" t="s">
        <v>285</v>
      </c>
      <c r="C590" s="45" t="s">
        <v>215</v>
      </c>
      <c r="D590" s="45" t="s">
        <v>551</v>
      </c>
      <c r="E590" s="45" t="s">
        <v>26</v>
      </c>
      <c r="F590" s="173">
        <v>1320.5769999999998</v>
      </c>
      <c r="G590" s="173">
        <v>0</v>
      </c>
      <c r="H590" s="173">
        <v>0</v>
      </c>
      <c r="I590" s="173">
        <v>0</v>
      </c>
      <c r="J590" s="173">
        <f>F590+G590+H590+I590</f>
        <v>1320.5769999999998</v>
      </c>
    </row>
    <row r="591" spans="1:10" s="19" customFormat="1" ht="24.75" customHeight="1">
      <c r="A591" s="8" t="s">
        <v>31</v>
      </c>
      <c r="B591" s="45" t="s">
        <v>285</v>
      </c>
      <c r="C591" s="45" t="s">
        <v>215</v>
      </c>
      <c r="D591" s="45" t="s">
        <v>551</v>
      </c>
      <c r="E591" s="45" t="s">
        <v>30</v>
      </c>
      <c r="F591" s="173">
        <v>366.134</v>
      </c>
      <c r="G591" s="173">
        <v>0</v>
      </c>
      <c r="H591" s="173">
        <v>0</v>
      </c>
      <c r="I591" s="173">
        <v>0</v>
      </c>
      <c r="J591" s="173">
        <f aca="true" t="shared" si="35" ref="J591:J597">F591+G591+H591+I591</f>
        <v>366.134</v>
      </c>
    </row>
    <row r="592" spans="1:10" s="19" customFormat="1" ht="24.75" customHeight="1">
      <c r="A592" s="8" t="s">
        <v>22</v>
      </c>
      <c r="B592" s="45" t="s">
        <v>285</v>
      </c>
      <c r="C592" s="45" t="s">
        <v>215</v>
      </c>
      <c r="D592" s="45" t="s">
        <v>551</v>
      </c>
      <c r="E592" s="45" t="s">
        <v>21</v>
      </c>
      <c r="F592" s="173">
        <v>49.889</v>
      </c>
      <c r="G592" s="173">
        <v>0</v>
      </c>
      <c r="H592" s="173">
        <v>0</v>
      </c>
      <c r="I592" s="173">
        <v>0</v>
      </c>
      <c r="J592" s="173">
        <f t="shared" si="35"/>
        <v>49.889</v>
      </c>
    </row>
    <row r="593" spans="1:10" s="19" customFormat="1" ht="31.5">
      <c r="A593" s="5" t="s">
        <v>203</v>
      </c>
      <c r="B593" s="44" t="s">
        <v>285</v>
      </c>
      <c r="C593" s="44" t="s">
        <v>202</v>
      </c>
      <c r="D593" s="44"/>
      <c r="E593" s="44"/>
      <c r="F593" s="62">
        <v>1697.2</v>
      </c>
      <c r="G593" s="62">
        <f aca="true" t="shared" si="36" ref="G593:J596">G594</f>
        <v>-170.705</v>
      </c>
      <c r="H593" s="62">
        <f t="shared" si="36"/>
        <v>0</v>
      </c>
      <c r="I593" s="62">
        <f t="shared" si="36"/>
        <v>0</v>
      </c>
      <c r="J593" s="62">
        <f t="shared" si="36"/>
        <v>1526.4950000000001</v>
      </c>
    </row>
    <row r="594" spans="1:10" s="19" customFormat="1" ht="12.75">
      <c r="A594" s="7" t="s">
        <v>120</v>
      </c>
      <c r="B594" s="46" t="s">
        <v>285</v>
      </c>
      <c r="C594" s="46" t="s">
        <v>202</v>
      </c>
      <c r="D594" s="46" t="s">
        <v>247</v>
      </c>
      <c r="E594" s="46" t="s">
        <v>283</v>
      </c>
      <c r="F594" s="63">
        <v>1697.2</v>
      </c>
      <c r="G594" s="63">
        <f t="shared" si="36"/>
        <v>-170.705</v>
      </c>
      <c r="H594" s="63">
        <f t="shared" si="36"/>
        <v>0</v>
      </c>
      <c r="I594" s="63">
        <f t="shared" si="36"/>
        <v>0</v>
      </c>
      <c r="J594" s="63">
        <f t="shared" si="36"/>
        <v>1526.4950000000001</v>
      </c>
    </row>
    <row r="595" spans="1:10" s="19" customFormat="1" ht="12.75">
      <c r="A595" s="7" t="s">
        <v>39</v>
      </c>
      <c r="B595" s="46" t="s">
        <v>285</v>
      </c>
      <c r="C595" s="46" t="s">
        <v>202</v>
      </c>
      <c r="D595" s="46" t="s">
        <v>248</v>
      </c>
      <c r="E595" s="46" t="s">
        <v>283</v>
      </c>
      <c r="F595" s="63">
        <v>1697.2</v>
      </c>
      <c r="G595" s="63">
        <f t="shared" si="36"/>
        <v>-170.705</v>
      </c>
      <c r="H595" s="63">
        <f t="shared" si="36"/>
        <v>0</v>
      </c>
      <c r="I595" s="63">
        <f t="shared" si="36"/>
        <v>0</v>
      </c>
      <c r="J595" s="63">
        <f t="shared" si="36"/>
        <v>1526.4950000000001</v>
      </c>
    </row>
    <row r="596" spans="1:10" s="19" customFormat="1" ht="57.75" customHeight="1">
      <c r="A596" s="7" t="s">
        <v>639</v>
      </c>
      <c r="B596" s="46" t="s">
        <v>285</v>
      </c>
      <c r="C596" s="46" t="s">
        <v>202</v>
      </c>
      <c r="D596" s="46" t="s">
        <v>263</v>
      </c>
      <c r="E596" s="46" t="s">
        <v>283</v>
      </c>
      <c r="F596" s="63">
        <v>1697.2</v>
      </c>
      <c r="G596" s="63">
        <f t="shared" si="36"/>
        <v>-170.705</v>
      </c>
      <c r="H596" s="63">
        <f t="shared" si="36"/>
        <v>0</v>
      </c>
      <c r="I596" s="63">
        <f t="shared" si="36"/>
        <v>0</v>
      </c>
      <c r="J596" s="63">
        <f t="shared" si="36"/>
        <v>1526.4950000000001</v>
      </c>
    </row>
    <row r="597" spans="1:10" s="19" customFormat="1" ht="22.5">
      <c r="A597" s="8" t="s">
        <v>31</v>
      </c>
      <c r="B597" s="45" t="s">
        <v>285</v>
      </c>
      <c r="C597" s="45" t="s">
        <v>202</v>
      </c>
      <c r="D597" s="45" t="s">
        <v>263</v>
      </c>
      <c r="E597" s="45" t="s">
        <v>30</v>
      </c>
      <c r="F597" s="173">
        <v>1697.2</v>
      </c>
      <c r="G597" s="173">
        <v>-170.705</v>
      </c>
      <c r="H597" s="173">
        <v>0</v>
      </c>
      <c r="I597" s="173">
        <v>0</v>
      </c>
      <c r="J597" s="173">
        <f t="shared" si="35"/>
        <v>1526.4950000000001</v>
      </c>
    </row>
    <row r="598" spans="1:10" s="19" customFormat="1" ht="12.75">
      <c r="A598" s="188" t="s">
        <v>758</v>
      </c>
      <c r="B598" s="2" t="s">
        <v>285</v>
      </c>
      <c r="C598" s="2" t="s">
        <v>757</v>
      </c>
      <c r="D598" s="45"/>
      <c r="E598" s="45"/>
      <c r="F598" s="64">
        <v>339.2</v>
      </c>
      <c r="G598" s="64">
        <f aca="true" t="shared" si="37" ref="G598:J600">G599</f>
        <v>0</v>
      </c>
      <c r="H598" s="64">
        <f t="shared" si="37"/>
        <v>0</v>
      </c>
      <c r="I598" s="64">
        <f t="shared" si="37"/>
        <v>0</v>
      </c>
      <c r="J598" s="64">
        <f t="shared" si="37"/>
        <v>339.2</v>
      </c>
    </row>
    <row r="599" spans="1:10" s="19" customFormat="1" ht="37.5" customHeight="1">
      <c r="A599" s="144" t="s">
        <v>1035</v>
      </c>
      <c r="B599" s="45" t="s">
        <v>285</v>
      </c>
      <c r="C599" s="45" t="s">
        <v>757</v>
      </c>
      <c r="D599" s="45" t="s">
        <v>550</v>
      </c>
      <c r="E599" s="45" t="s">
        <v>283</v>
      </c>
      <c r="F599" s="57">
        <v>339.2</v>
      </c>
      <c r="G599" s="57">
        <f t="shared" si="37"/>
        <v>0</v>
      </c>
      <c r="H599" s="57">
        <f t="shared" si="37"/>
        <v>0</v>
      </c>
      <c r="I599" s="57">
        <f t="shared" si="37"/>
        <v>0</v>
      </c>
      <c r="J599" s="57">
        <f t="shared" si="37"/>
        <v>339.2</v>
      </c>
    </row>
    <row r="600" spans="1:10" s="19" customFormat="1" ht="92.25" customHeight="1">
      <c r="A600" s="144" t="s">
        <v>1034</v>
      </c>
      <c r="B600" s="45" t="s">
        <v>285</v>
      </c>
      <c r="C600" s="45" t="s">
        <v>757</v>
      </c>
      <c r="D600" s="45" t="s">
        <v>1029</v>
      </c>
      <c r="E600" s="45" t="s">
        <v>283</v>
      </c>
      <c r="F600" s="57">
        <v>339.2</v>
      </c>
      <c r="G600" s="57">
        <f t="shared" si="37"/>
        <v>0</v>
      </c>
      <c r="H600" s="57">
        <f t="shared" si="37"/>
        <v>0</v>
      </c>
      <c r="I600" s="57">
        <f t="shared" si="37"/>
        <v>0</v>
      </c>
      <c r="J600" s="57">
        <f t="shared" si="37"/>
        <v>339.2</v>
      </c>
    </row>
    <row r="601" spans="1:10" s="19" customFormat="1" ht="22.5">
      <c r="A601" s="8" t="s">
        <v>31</v>
      </c>
      <c r="B601" s="45" t="s">
        <v>285</v>
      </c>
      <c r="C601" s="45" t="s">
        <v>757</v>
      </c>
      <c r="D601" s="45" t="s">
        <v>1029</v>
      </c>
      <c r="E601" s="45" t="s">
        <v>30</v>
      </c>
      <c r="F601" s="173">
        <v>339.2</v>
      </c>
      <c r="G601" s="173">
        <v>0</v>
      </c>
      <c r="H601" s="173">
        <v>0</v>
      </c>
      <c r="I601" s="173">
        <v>0</v>
      </c>
      <c r="J601" s="173">
        <f>F601+G601+H601+I601</f>
        <v>339.2</v>
      </c>
    </row>
    <row r="602" spans="1:10" s="19" customFormat="1" ht="12" customHeight="1">
      <c r="A602" s="5" t="s">
        <v>221</v>
      </c>
      <c r="B602" s="44" t="s">
        <v>285</v>
      </c>
      <c r="C602" s="44" t="s">
        <v>222</v>
      </c>
      <c r="D602" s="44"/>
      <c r="E602" s="44"/>
      <c r="F602" s="62">
        <v>396.5</v>
      </c>
      <c r="G602" s="62">
        <f>G603+G607</f>
        <v>0</v>
      </c>
      <c r="H602" s="62">
        <f>H603+H607</f>
        <v>0</v>
      </c>
      <c r="I602" s="62">
        <f>I603+I607</f>
        <v>37.47</v>
      </c>
      <c r="J602" s="62">
        <f>J603+J607</f>
        <v>433.97</v>
      </c>
    </row>
    <row r="603" spans="1:10" s="19" customFormat="1" ht="27.75" customHeight="1">
      <c r="A603" s="7" t="s">
        <v>528</v>
      </c>
      <c r="B603" s="46" t="s">
        <v>285</v>
      </c>
      <c r="C603" s="46" t="s">
        <v>222</v>
      </c>
      <c r="D603" s="46" t="s">
        <v>302</v>
      </c>
      <c r="E603" s="46" t="s">
        <v>283</v>
      </c>
      <c r="F603" s="63">
        <v>0</v>
      </c>
      <c r="G603" s="63">
        <f>G604</f>
        <v>0</v>
      </c>
      <c r="H603" s="63">
        <f>H604</f>
        <v>0</v>
      </c>
      <c r="I603" s="63">
        <f>I604</f>
        <v>0</v>
      </c>
      <c r="J603" s="63">
        <f>J604</f>
        <v>0</v>
      </c>
    </row>
    <row r="604" spans="1:10" s="19" customFormat="1" ht="24.75" customHeight="1">
      <c r="A604" s="7" t="s">
        <v>223</v>
      </c>
      <c r="B604" s="46" t="s">
        <v>285</v>
      </c>
      <c r="C604" s="46" t="s">
        <v>222</v>
      </c>
      <c r="D604" s="46" t="s">
        <v>409</v>
      </c>
      <c r="E604" s="46" t="s">
        <v>283</v>
      </c>
      <c r="F604" s="63">
        <v>0</v>
      </c>
      <c r="G604" s="63">
        <f>G605+G606</f>
        <v>0</v>
      </c>
      <c r="H604" s="63">
        <f>H605+H606</f>
        <v>0</v>
      </c>
      <c r="I604" s="63">
        <f>I605+I606</f>
        <v>0</v>
      </c>
      <c r="J604" s="63">
        <f>J605+J606</f>
        <v>0</v>
      </c>
    </row>
    <row r="605" spans="1:10" s="19" customFormat="1" ht="47.25" customHeight="1">
      <c r="A605" s="8" t="s">
        <v>28</v>
      </c>
      <c r="B605" s="45" t="s">
        <v>285</v>
      </c>
      <c r="C605" s="45" t="s">
        <v>222</v>
      </c>
      <c r="D605" s="45" t="s">
        <v>409</v>
      </c>
      <c r="E605" s="45" t="s">
        <v>26</v>
      </c>
      <c r="F605" s="173">
        <v>0</v>
      </c>
      <c r="G605" s="173">
        <v>0</v>
      </c>
      <c r="H605" s="173">
        <v>0</v>
      </c>
      <c r="I605" s="173">
        <v>0</v>
      </c>
      <c r="J605" s="173">
        <f>F605+G605+H605+I605</f>
        <v>0</v>
      </c>
    </row>
    <row r="606" spans="1:10" s="19" customFormat="1" ht="24" customHeight="1">
      <c r="A606" s="8" t="s">
        <v>31</v>
      </c>
      <c r="B606" s="45" t="s">
        <v>285</v>
      </c>
      <c r="C606" s="45" t="s">
        <v>222</v>
      </c>
      <c r="D606" s="45" t="s">
        <v>409</v>
      </c>
      <c r="E606" s="45" t="s">
        <v>30</v>
      </c>
      <c r="F606" s="173">
        <v>0</v>
      </c>
      <c r="G606" s="173">
        <v>0</v>
      </c>
      <c r="H606" s="173">
        <v>0</v>
      </c>
      <c r="I606" s="173">
        <v>0</v>
      </c>
      <c r="J606" s="173">
        <f>F606+G606+H606+I606</f>
        <v>0</v>
      </c>
    </row>
    <row r="607" spans="1:10" s="19" customFormat="1" ht="24" customHeight="1">
      <c r="A607" s="7" t="s">
        <v>528</v>
      </c>
      <c r="B607" s="46" t="s">
        <v>285</v>
      </c>
      <c r="C607" s="46" t="s">
        <v>222</v>
      </c>
      <c r="D607" s="45" t="s">
        <v>852</v>
      </c>
      <c r="E607" s="45" t="s">
        <v>283</v>
      </c>
      <c r="F607" s="57">
        <v>396.5</v>
      </c>
      <c r="G607" s="57">
        <f>G608</f>
        <v>0</v>
      </c>
      <c r="H607" s="57">
        <f>H608</f>
        <v>0</v>
      </c>
      <c r="I607" s="57">
        <f>I608</f>
        <v>37.47</v>
      </c>
      <c r="J607" s="57">
        <f>J608</f>
        <v>433.97</v>
      </c>
    </row>
    <row r="608" spans="1:10" s="19" customFormat="1" ht="24" customHeight="1">
      <c r="A608" s="7" t="s">
        <v>223</v>
      </c>
      <c r="B608" s="46" t="s">
        <v>285</v>
      </c>
      <c r="C608" s="46" t="s">
        <v>222</v>
      </c>
      <c r="D608" s="45" t="s">
        <v>851</v>
      </c>
      <c r="E608" s="45" t="s">
        <v>283</v>
      </c>
      <c r="F608" s="57">
        <v>396.5</v>
      </c>
      <c r="G608" s="57">
        <f>G609+G610</f>
        <v>0</v>
      </c>
      <c r="H608" s="57">
        <f>H609+H610</f>
        <v>0</v>
      </c>
      <c r="I608" s="57">
        <f>I609+I610</f>
        <v>37.47</v>
      </c>
      <c r="J608" s="57">
        <f>J609+J610</f>
        <v>433.97</v>
      </c>
    </row>
    <row r="609" spans="1:10" s="19" customFormat="1" ht="24" customHeight="1">
      <c r="A609" s="8" t="s">
        <v>28</v>
      </c>
      <c r="B609" s="45" t="s">
        <v>285</v>
      </c>
      <c r="C609" s="45" t="s">
        <v>222</v>
      </c>
      <c r="D609" s="45" t="s">
        <v>851</v>
      </c>
      <c r="E609" s="45" t="s">
        <v>26</v>
      </c>
      <c r="F609" s="173">
        <v>365.5</v>
      </c>
      <c r="G609" s="173">
        <v>0</v>
      </c>
      <c r="H609" s="173">
        <v>0</v>
      </c>
      <c r="I609" s="173">
        <v>37.47</v>
      </c>
      <c r="J609" s="173">
        <f>F609+G609+H609+I609</f>
        <v>402.97</v>
      </c>
    </row>
    <row r="610" spans="1:10" s="19" customFormat="1" ht="24" customHeight="1">
      <c r="A610" s="8" t="s">
        <v>31</v>
      </c>
      <c r="B610" s="45" t="s">
        <v>285</v>
      </c>
      <c r="C610" s="45" t="s">
        <v>222</v>
      </c>
      <c r="D610" s="45" t="s">
        <v>851</v>
      </c>
      <c r="E610" s="45" t="s">
        <v>30</v>
      </c>
      <c r="F610" s="173">
        <v>31</v>
      </c>
      <c r="G610" s="173">
        <v>0</v>
      </c>
      <c r="H610" s="173">
        <v>0</v>
      </c>
      <c r="I610" s="173">
        <v>0</v>
      </c>
      <c r="J610" s="173">
        <f>F610+G610+H610+I610</f>
        <v>31</v>
      </c>
    </row>
    <row r="611" spans="1:10" s="28" customFormat="1" ht="14.25" customHeight="1">
      <c r="A611" s="5" t="s">
        <v>33</v>
      </c>
      <c r="B611" s="44" t="s">
        <v>285</v>
      </c>
      <c r="C611" s="44" t="s">
        <v>73</v>
      </c>
      <c r="D611" s="44"/>
      <c r="E611" s="44"/>
      <c r="F611" s="62">
        <v>0</v>
      </c>
      <c r="G611" s="62">
        <f>G612+G614</f>
        <v>0</v>
      </c>
      <c r="H611" s="62">
        <f>H612+H614</f>
        <v>0</v>
      </c>
      <c r="I611" s="62">
        <f>I612+I614</f>
        <v>0</v>
      </c>
      <c r="J611" s="62">
        <f>J612+J614</f>
        <v>0</v>
      </c>
    </row>
    <row r="612" spans="1:10" s="28" customFormat="1" ht="34.5" customHeight="1">
      <c r="A612" s="7" t="s">
        <v>410</v>
      </c>
      <c r="B612" s="46" t="s">
        <v>285</v>
      </c>
      <c r="C612" s="46" t="s">
        <v>73</v>
      </c>
      <c r="D612" s="46" t="s">
        <v>411</v>
      </c>
      <c r="E612" s="46" t="s">
        <v>283</v>
      </c>
      <c r="F612" s="131">
        <v>0</v>
      </c>
      <c r="G612" s="131">
        <f>G613</f>
        <v>0</v>
      </c>
      <c r="H612" s="131">
        <f>H613</f>
        <v>0</v>
      </c>
      <c r="I612" s="131">
        <f>I613</f>
        <v>0</v>
      </c>
      <c r="J612" s="131">
        <f>J613</f>
        <v>0</v>
      </c>
    </row>
    <row r="613" spans="1:10" s="28" customFormat="1" ht="24.75" customHeight="1">
      <c r="A613" s="8" t="s">
        <v>27</v>
      </c>
      <c r="B613" s="45" t="s">
        <v>285</v>
      </c>
      <c r="C613" s="45" t="s">
        <v>73</v>
      </c>
      <c r="D613" s="45" t="s">
        <v>411</v>
      </c>
      <c r="E613" s="45" t="s">
        <v>30</v>
      </c>
      <c r="F613" s="173">
        <v>0</v>
      </c>
      <c r="G613" s="173">
        <v>0</v>
      </c>
      <c r="H613" s="173">
        <v>0</v>
      </c>
      <c r="I613" s="173">
        <v>0</v>
      </c>
      <c r="J613" s="173">
        <f>F613+G613+H613+I613</f>
        <v>0</v>
      </c>
    </row>
    <row r="614" spans="1:10" s="28" customFormat="1" ht="47.25" customHeight="1">
      <c r="A614" s="8" t="s">
        <v>709</v>
      </c>
      <c r="B614" s="46" t="s">
        <v>285</v>
      </c>
      <c r="C614" s="46" t="s">
        <v>73</v>
      </c>
      <c r="D614" s="45" t="s">
        <v>710</v>
      </c>
      <c r="E614" s="46" t="s">
        <v>283</v>
      </c>
      <c r="F614" s="63">
        <v>0</v>
      </c>
      <c r="G614" s="63">
        <f>G615</f>
        <v>0</v>
      </c>
      <c r="H614" s="63">
        <f>H615</f>
        <v>0</v>
      </c>
      <c r="I614" s="63">
        <f>I615</f>
        <v>0</v>
      </c>
      <c r="J614" s="63">
        <f>J615</f>
        <v>0</v>
      </c>
    </row>
    <row r="615" spans="1:10" s="28" customFormat="1" ht="24.75" customHeight="1">
      <c r="A615" s="8" t="s">
        <v>27</v>
      </c>
      <c r="B615" s="45" t="s">
        <v>285</v>
      </c>
      <c r="C615" s="45" t="s">
        <v>73</v>
      </c>
      <c r="D615" s="45" t="s">
        <v>710</v>
      </c>
      <c r="E615" s="45" t="s">
        <v>30</v>
      </c>
      <c r="F615" s="173">
        <v>0</v>
      </c>
      <c r="G615" s="173">
        <v>0</v>
      </c>
      <c r="H615" s="173">
        <v>0</v>
      </c>
      <c r="I615" s="173">
        <v>0</v>
      </c>
      <c r="J615" s="173">
        <f>F615+G615+H615+I615</f>
        <v>0</v>
      </c>
    </row>
    <row r="616" spans="1:10" s="28" customFormat="1" ht="24.75" customHeight="1">
      <c r="A616" s="5" t="s">
        <v>144</v>
      </c>
      <c r="B616" s="2" t="s">
        <v>285</v>
      </c>
      <c r="C616" s="2" t="s">
        <v>142</v>
      </c>
      <c r="D616" s="45"/>
      <c r="E616" s="45"/>
      <c r="F616" s="64">
        <v>0</v>
      </c>
      <c r="G616" s="64">
        <f>G617+G621</f>
        <v>0</v>
      </c>
      <c r="H616" s="64">
        <f>H617+H621</f>
        <v>0</v>
      </c>
      <c r="I616" s="64">
        <f>I617+I621</f>
        <v>0</v>
      </c>
      <c r="J616" s="64">
        <f>J617+J621</f>
        <v>0</v>
      </c>
    </row>
    <row r="617" spans="1:10" s="28" customFormat="1" ht="38.25" customHeight="1">
      <c r="A617" s="134" t="s">
        <v>813</v>
      </c>
      <c r="B617" s="45" t="s">
        <v>285</v>
      </c>
      <c r="C617" s="45" t="s">
        <v>142</v>
      </c>
      <c r="D617" s="45" t="s">
        <v>815</v>
      </c>
      <c r="E617" s="45" t="s">
        <v>283</v>
      </c>
      <c r="F617" s="57">
        <v>0</v>
      </c>
      <c r="G617" s="57">
        <f aca="true" t="shared" si="38" ref="G617:J619">G618</f>
        <v>0</v>
      </c>
      <c r="H617" s="57">
        <f t="shared" si="38"/>
        <v>0</v>
      </c>
      <c r="I617" s="57">
        <f t="shared" si="38"/>
        <v>0</v>
      </c>
      <c r="J617" s="57">
        <f t="shared" si="38"/>
        <v>0</v>
      </c>
    </row>
    <row r="618" spans="1:10" s="28" customFormat="1" ht="30.75" customHeight="1">
      <c r="A618" s="136" t="s">
        <v>814</v>
      </c>
      <c r="B618" s="45" t="s">
        <v>285</v>
      </c>
      <c r="C618" s="45" t="s">
        <v>142</v>
      </c>
      <c r="D618" s="45" t="s">
        <v>816</v>
      </c>
      <c r="E618" s="45" t="s">
        <v>283</v>
      </c>
      <c r="F618" s="57">
        <v>0</v>
      </c>
      <c r="G618" s="57">
        <f t="shared" si="38"/>
        <v>0</v>
      </c>
      <c r="H618" s="57">
        <f t="shared" si="38"/>
        <v>0</v>
      </c>
      <c r="I618" s="57">
        <f t="shared" si="38"/>
        <v>0</v>
      </c>
      <c r="J618" s="57">
        <f t="shared" si="38"/>
        <v>0</v>
      </c>
    </row>
    <row r="619" spans="1:10" s="28" customFormat="1" ht="51.75" customHeight="1">
      <c r="A619" s="136" t="s">
        <v>812</v>
      </c>
      <c r="B619" s="45" t="s">
        <v>285</v>
      </c>
      <c r="C619" s="45" t="s">
        <v>142</v>
      </c>
      <c r="D619" s="45" t="s">
        <v>811</v>
      </c>
      <c r="E619" s="45" t="s">
        <v>283</v>
      </c>
      <c r="F619" s="57">
        <v>0</v>
      </c>
      <c r="G619" s="57">
        <f t="shared" si="38"/>
        <v>0</v>
      </c>
      <c r="H619" s="57">
        <f t="shared" si="38"/>
        <v>0</v>
      </c>
      <c r="I619" s="57">
        <f t="shared" si="38"/>
        <v>0</v>
      </c>
      <c r="J619" s="57">
        <f t="shared" si="38"/>
        <v>0</v>
      </c>
    </row>
    <row r="620" spans="1:10" s="28" customFormat="1" ht="24.75" customHeight="1">
      <c r="A620" s="8" t="s">
        <v>27</v>
      </c>
      <c r="B620" s="45" t="s">
        <v>285</v>
      </c>
      <c r="C620" s="45" t="s">
        <v>142</v>
      </c>
      <c r="D620" s="45" t="s">
        <v>811</v>
      </c>
      <c r="E620" s="45" t="s">
        <v>30</v>
      </c>
      <c r="F620" s="173">
        <v>0</v>
      </c>
      <c r="G620" s="173">
        <v>0</v>
      </c>
      <c r="H620" s="173">
        <v>0</v>
      </c>
      <c r="I620" s="173">
        <v>0</v>
      </c>
      <c r="J620" s="173">
        <f>F620+G620+H620+I620</f>
        <v>0</v>
      </c>
    </row>
    <row r="621" spans="1:10" s="28" customFormat="1" ht="42" customHeight="1">
      <c r="A621" s="8" t="s">
        <v>626</v>
      </c>
      <c r="B621" s="45" t="s">
        <v>285</v>
      </c>
      <c r="C621" s="45" t="s">
        <v>142</v>
      </c>
      <c r="D621" s="45" t="s">
        <v>251</v>
      </c>
      <c r="E621" s="45" t="s">
        <v>283</v>
      </c>
      <c r="F621" s="57">
        <v>0</v>
      </c>
      <c r="G621" s="57">
        <f aca="true" t="shared" si="39" ref="G621:J622">G622</f>
        <v>0</v>
      </c>
      <c r="H621" s="57">
        <f t="shared" si="39"/>
        <v>0</v>
      </c>
      <c r="I621" s="57">
        <f t="shared" si="39"/>
        <v>0</v>
      </c>
      <c r="J621" s="57">
        <f t="shared" si="39"/>
        <v>0</v>
      </c>
    </row>
    <row r="622" spans="1:10" s="28" customFormat="1" ht="24.75" customHeight="1">
      <c r="A622" s="8" t="s">
        <v>819</v>
      </c>
      <c r="B622" s="45" t="s">
        <v>285</v>
      </c>
      <c r="C622" s="45" t="s">
        <v>142</v>
      </c>
      <c r="D622" s="45" t="s">
        <v>818</v>
      </c>
      <c r="E622" s="45" t="s">
        <v>283</v>
      </c>
      <c r="F622" s="57">
        <v>0</v>
      </c>
      <c r="G622" s="57">
        <f t="shared" si="39"/>
        <v>0</v>
      </c>
      <c r="H622" s="57">
        <f t="shared" si="39"/>
        <v>0</v>
      </c>
      <c r="I622" s="57">
        <f t="shared" si="39"/>
        <v>0</v>
      </c>
      <c r="J622" s="57">
        <f t="shared" si="39"/>
        <v>0</v>
      </c>
    </row>
    <row r="623" spans="1:10" s="28" customFormat="1" ht="24.75" customHeight="1">
      <c r="A623" s="8" t="s">
        <v>27</v>
      </c>
      <c r="B623" s="45" t="s">
        <v>285</v>
      </c>
      <c r="C623" s="45" t="s">
        <v>142</v>
      </c>
      <c r="D623" s="45" t="s">
        <v>818</v>
      </c>
      <c r="E623" s="45" t="s">
        <v>30</v>
      </c>
      <c r="F623" s="173">
        <v>0</v>
      </c>
      <c r="G623" s="173">
        <v>0</v>
      </c>
      <c r="H623" s="173">
        <v>0</v>
      </c>
      <c r="I623" s="173">
        <v>0</v>
      </c>
      <c r="J623" s="173">
        <f aca="true" t="shared" si="40" ref="J623:J632">F623+G623+H623+I623</f>
        <v>0</v>
      </c>
    </row>
    <row r="624" spans="1:10" s="28" customFormat="1" ht="24.75" customHeight="1">
      <c r="A624" s="5" t="s">
        <v>352</v>
      </c>
      <c r="B624" s="2" t="s">
        <v>285</v>
      </c>
      <c r="C624" s="2" t="s">
        <v>77</v>
      </c>
      <c r="D624" s="45"/>
      <c r="E624" s="45"/>
      <c r="F624" s="62">
        <v>150</v>
      </c>
      <c r="G624" s="62">
        <f aca="true" t="shared" si="41" ref="G624:J626">G625</f>
        <v>0</v>
      </c>
      <c r="H624" s="62">
        <f t="shared" si="41"/>
        <v>0</v>
      </c>
      <c r="I624" s="62">
        <f t="shared" si="41"/>
        <v>0</v>
      </c>
      <c r="J624" s="62">
        <f t="shared" si="41"/>
        <v>150</v>
      </c>
    </row>
    <row r="625" spans="1:10" s="28" customFormat="1" ht="24.75" customHeight="1">
      <c r="A625" s="7" t="s">
        <v>680</v>
      </c>
      <c r="B625" s="45" t="s">
        <v>285</v>
      </c>
      <c r="C625" s="45" t="s">
        <v>77</v>
      </c>
      <c r="D625" s="45" t="s">
        <v>279</v>
      </c>
      <c r="E625" s="45" t="s">
        <v>283</v>
      </c>
      <c r="F625" s="63">
        <v>150</v>
      </c>
      <c r="G625" s="63">
        <f t="shared" si="41"/>
        <v>0</v>
      </c>
      <c r="H625" s="63">
        <f t="shared" si="41"/>
        <v>0</v>
      </c>
      <c r="I625" s="63">
        <f t="shared" si="41"/>
        <v>0</v>
      </c>
      <c r="J625" s="63">
        <f t="shared" si="41"/>
        <v>150</v>
      </c>
    </row>
    <row r="626" spans="1:10" s="28" customFormat="1" ht="24.75" customHeight="1">
      <c r="A626" s="8" t="s">
        <v>735</v>
      </c>
      <c r="B626" s="45" t="s">
        <v>285</v>
      </c>
      <c r="C626" s="45" t="s">
        <v>77</v>
      </c>
      <c r="D626" s="45" t="s">
        <v>736</v>
      </c>
      <c r="E626" s="45" t="s">
        <v>283</v>
      </c>
      <c r="F626" s="57">
        <v>150</v>
      </c>
      <c r="G626" s="57">
        <f t="shared" si="41"/>
        <v>0</v>
      </c>
      <c r="H626" s="57">
        <f t="shared" si="41"/>
        <v>0</v>
      </c>
      <c r="I626" s="57">
        <f t="shared" si="41"/>
        <v>0</v>
      </c>
      <c r="J626" s="57">
        <f t="shared" si="41"/>
        <v>150</v>
      </c>
    </row>
    <row r="627" spans="1:10" s="28" customFormat="1" ht="24.75" customHeight="1">
      <c r="A627" s="8" t="s">
        <v>27</v>
      </c>
      <c r="B627" s="45" t="s">
        <v>285</v>
      </c>
      <c r="C627" s="45" t="s">
        <v>77</v>
      </c>
      <c r="D627" s="45" t="s">
        <v>736</v>
      </c>
      <c r="E627" s="45" t="s">
        <v>30</v>
      </c>
      <c r="F627" s="173">
        <v>150</v>
      </c>
      <c r="G627" s="173">
        <v>0</v>
      </c>
      <c r="H627" s="173">
        <v>0</v>
      </c>
      <c r="I627" s="173">
        <v>0</v>
      </c>
      <c r="J627" s="173">
        <f>F627+G627+H627+I627</f>
        <v>150</v>
      </c>
    </row>
    <row r="628" spans="1:10" s="28" customFormat="1" ht="13.5" customHeight="1">
      <c r="A628" s="5" t="s">
        <v>353</v>
      </c>
      <c r="B628" s="44" t="s">
        <v>285</v>
      </c>
      <c r="C628" s="44" t="s">
        <v>196</v>
      </c>
      <c r="D628" s="44"/>
      <c r="E628" s="44"/>
      <c r="F628" s="172">
        <v>100.5</v>
      </c>
      <c r="G628" s="172">
        <v>0</v>
      </c>
      <c r="H628" s="172">
        <v>0</v>
      </c>
      <c r="I628" s="172">
        <v>0</v>
      </c>
      <c r="J628" s="172">
        <f t="shared" si="40"/>
        <v>100.5</v>
      </c>
    </row>
    <row r="629" spans="1:10" s="19" customFormat="1" ht="24" customHeight="1">
      <c r="A629" s="7" t="s">
        <v>527</v>
      </c>
      <c r="B629" s="46" t="s">
        <v>285</v>
      </c>
      <c r="C629" s="46" t="s">
        <v>196</v>
      </c>
      <c r="D629" s="46" t="s">
        <v>164</v>
      </c>
      <c r="E629" s="46" t="s">
        <v>283</v>
      </c>
      <c r="F629" s="173">
        <v>100.5</v>
      </c>
      <c r="G629" s="173">
        <v>0</v>
      </c>
      <c r="H629" s="173">
        <v>0</v>
      </c>
      <c r="I629" s="173">
        <v>0</v>
      </c>
      <c r="J629" s="173">
        <f t="shared" si="40"/>
        <v>100.5</v>
      </c>
    </row>
    <row r="630" spans="1:10" s="19" customFormat="1" ht="47.25" customHeight="1">
      <c r="A630" s="7" t="s">
        <v>526</v>
      </c>
      <c r="B630" s="46" t="s">
        <v>285</v>
      </c>
      <c r="C630" s="46" t="s">
        <v>196</v>
      </c>
      <c r="D630" s="46" t="s">
        <v>165</v>
      </c>
      <c r="E630" s="46" t="s">
        <v>283</v>
      </c>
      <c r="F630" s="173">
        <v>100.5</v>
      </c>
      <c r="G630" s="173">
        <v>0</v>
      </c>
      <c r="H630" s="173">
        <v>0</v>
      </c>
      <c r="I630" s="173">
        <v>0</v>
      </c>
      <c r="J630" s="173">
        <f t="shared" si="40"/>
        <v>100.5</v>
      </c>
    </row>
    <row r="631" spans="1:10" s="19" customFormat="1" ht="35.25" customHeight="1">
      <c r="A631" s="7" t="s">
        <v>94</v>
      </c>
      <c r="B631" s="46" t="s">
        <v>285</v>
      </c>
      <c r="C631" s="46" t="s">
        <v>196</v>
      </c>
      <c r="D631" s="46" t="s">
        <v>465</v>
      </c>
      <c r="E631" s="46" t="s">
        <v>283</v>
      </c>
      <c r="F631" s="173">
        <v>100.5</v>
      </c>
      <c r="G631" s="173">
        <v>0</v>
      </c>
      <c r="H631" s="173">
        <v>0</v>
      </c>
      <c r="I631" s="173">
        <v>0</v>
      </c>
      <c r="J631" s="173">
        <f t="shared" si="40"/>
        <v>100.5</v>
      </c>
    </row>
    <row r="632" spans="1:10" s="19" customFormat="1" ht="24" customHeight="1">
      <c r="A632" s="8" t="s">
        <v>27</v>
      </c>
      <c r="B632" s="45" t="s">
        <v>285</v>
      </c>
      <c r="C632" s="45" t="s">
        <v>196</v>
      </c>
      <c r="D632" s="45" t="s">
        <v>465</v>
      </c>
      <c r="E632" s="45" t="s">
        <v>30</v>
      </c>
      <c r="F632" s="173">
        <v>100.5</v>
      </c>
      <c r="G632" s="173">
        <v>0</v>
      </c>
      <c r="H632" s="173">
        <v>0</v>
      </c>
      <c r="I632" s="173">
        <v>0</v>
      </c>
      <c r="J632" s="173">
        <f t="shared" si="40"/>
        <v>100.5</v>
      </c>
    </row>
    <row r="633" spans="1:10" s="19" customFormat="1" ht="14.25" customHeight="1">
      <c r="A633" s="5" t="s">
        <v>355</v>
      </c>
      <c r="B633" s="44" t="s">
        <v>285</v>
      </c>
      <c r="C633" s="44" t="s">
        <v>197</v>
      </c>
      <c r="D633" s="45"/>
      <c r="E633" s="2"/>
      <c r="F633" s="172">
        <v>13.5</v>
      </c>
      <c r="G633" s="172">
        <f aca="true" t="shared" si="42" ref="G633:J634">G634</f>
        <v>0</v>
      </c>
      <c r="H633" s="172">
        <f t="shared" si="42"/>
        <v>0</v>
      </c>
      <c r="I633" s="172">
        <f t="shared" si="42"/>
        <v>0</v>
      </c>
      <c r="J633" s="172">
        <f t="shared" si="42"/>
        <v>13.5</v>
      </c>
    </row>
    <row r="634" spans="1:10" s="19" customFormat="1" ht="24" customHeight="1">
      <c r="A634" s="7" t="s">
        <v>502</v>
      </c>
      <c r="B634" s="46" t="s">
        <v>285</v>
      </c>
      <c r="C634" s="46" t="s">
        <v>197</v>
      </c>
      <c r="D634" s="46" t="s">
        <v>267</v>
      </c>
      <c r="E634" s="46" t="s">
        <v>283</v>
      </c>
      <c r="F634" s="173">
        <v>13.5</v>
      </c>
      <c r="G634" s="173">
        <f t="shared" si="42"/>
        <v>0</v>
      </c>
      <c r="H634" s="173">
        <f t="shared" si="42"/>
        <v>0</v>
      </c>
      <c r="I634" s="173">
        <f t="shared" si="42"/>
        <v>0</v>
      </c>
      <c r="J634" s="173">
        <f t="shared" si="42"/>
        <v>13.5</v>
      </c>
    </row>
    <row r="635" spans="1:10" s="19" customFormat="1" ht="24" customHeight="1">
      <c r="A635" s="8" t="s">
        <v>27</v>
      </c>
      <c r="B635" s="45" t="s">
        <v>285</v>
      </c>
      <c r="C635" s="45" t="s">
        <v>197</v>
      </c>
      <c r="D635" s="45" t="s">
        <v>267</v>
      </c>
      <c r="E635" s="45" t="s">
        <v>30</v>
      </c>
      <c r="F635" s="173">
        <v>13.5</v>
      </c>
      <c r="G635" s="173">
        <v>0</v>
      </c>
      <c r="H635" s="173">
        <v>0</v>
      </c>
      <c r="I635" s="173">
        <v>0</v>
      </c>
      <c r="J635" s="173">
        <f aca="true" t="shared" si="43" ref="J635:J640">F635+G635+H635+I635</f>
        <v>13.5</v>
      </c>
    </row>
    <row r="636" spans="1:10" s="19" customFormat="1" ht="12.75">
      <c r="A636" s="5" t="s">
        <v>124</v>
      </c>
      <c r="B636" s="44" t="s">
        <v>285</v>
      </c>
      <c r="C636" s="44" t="s">
        <v>67</v>
      </c>
      <c r="D636" s="45"/>
      <c r="E636" s="45"/>
      <c r="F636" s="172">
        <v>245</v>
      </c>
      <c r="G636" s="172">
        <v>0</v>
      </c>
      <c r="H636" s="172">
        <v>0</v>
      </c>
      <c r="I636" s="172">
        <v>0</v>
      </c>
      <c r="J636" s="172">
        <f t="shared" si="43"/>
        <v>245</v>
      </c>
    </row>
    <row r="637" spans="1:10" s="19" customFormat="1" ht="12.75">
      <c r="A637" s="7" t="s">
        <v>149</v>
      </c>
      <c r="B637" s="46" t="s">
        <v>285</v>
      </c>
      <c r="C637" s="46" t="s">
        <v>67</v>
      </c>
      <c r="D637" s="46" t="s">
        <v>96</v>
      </c>
      <c r="E637" s="45"/>
      <c r="F637" s="173">
        <v>245</v>
      </c>
      <c r="G637" s="173">
        <v>0</v>
      </c>
      <c r="H637" s="173">
        <v>0</v>
      </c>
      <c r="I637" s="173">
        <v>0</v>
      </c>
      <c r="J637" s="173">
        <f t="shared" si="43"/>
        <v>245</v>
      </c>
    </row>
    <row r="638" spans="1:10" s="19" customFormat="1" ht="22.5">
      <c r="A638" s="7" t="s">
        <v>104</v>
      </c>
      <c r="B638" s="46" t="s">
        <v>285</v>
      </c>
      <c r="C638" s="46" t="s">
        <v>67</v>
      </c>
      <c r="D638" s="46" t="s">
        <v>105</v>
      </c>
      <c r="E638" s="45"/>
      <c r="F638" s="173">
        <v>245</v>
      </c>
      <c r="G638" s="173">
        <v>0</v>
      </c>
      <c r="H638" s="173">
        <v>0</v>
      </c>
      <c r="I638" s="173">
        <v>0</v>
      </c>
      <c r="J638" s="173">
        <f t="shared" si="43"/>
        <v>245</v>
      </c>
    </row>
    <row r="639" spans="1:10" s="19" customFormat="1" ht="12.75">
      <c r="A639" s="7" t="s">
        <v>68</v>
      </c>
      <c r="B639" s="46" t="s">
        <v>285</v>
      </c>
      <c r="C639" s="46" t="s">
        <v>67</v>
      </c>
      <c r="D639" s="46" t="s">
        <v>106</v>
      </c>
      <c r="E639" s="46" t="s">
        <v>283</v>
      </c>
      <c r="F639" s="173">
        <v>245</v>
      </c>
      <c r="G639" s="173">
        <v>0</v>
      </c>
      <c r="H639" s="173">
        <v>0</v>
      </c>
      <c r="I639" s="173">
        <v>0</v>
      </c>
      <c r="J639" s="173">
        <f t="shared" si="43"/>
        <v>245</v>
      </c>
    </row>
    <row r="640" spans="1:10" s="19" customFormat="1" ht="12" customHeight="1">
      <c r="A640" s="8" t="s">
        <v>24</v>
      </c>
      <c r="B640" s="45" t="s">
        <v>285</v>
      </c>
      <c r="C640" s="45" t="s">
        <v>67</v>
      </c>
      <c r="D640" s="45" t="s">
        <v>106</v>
      </c>
      <c r="E640" s="45" t="s">
        <v>23</v>
      </c>
      <c r="F640" s="173">
        <v>245</v>
      </c>
      <c r="G640" s="173">
        <v>0</v>
      </c>
      <c r="H640" s="173">
        <v>0</v>
      </c>
      <c r="I640" s="173">
        <v>0</v>
      </c>
      <c r="J640" s="173">
        <f t="shared" si="43"/>
        <v>245</v>
      </c>
    </row>
    <row r="641" spans="1:10" s="19" customFormat="1" ht="11.25" customHeight="1">
      <c r="A641" s="5" t="s">
        <v>227</v>
      </c>
      <c r="B641" s="44" t="s">
        <v>285</v>
      </c>
      <c r="C641" s="44" t="s">
        <v>225</v>
      </c>
      <c r="D641" s="44"/>
      <c r="E641" s="44"/>
      <c r="F641" s="172">
        <v>1648</v>
      </c>
      <c r="G641" s="172">
        <f>G642</f>
        <v>0</v>
      </c>
      <c r="H641" s="172">
        <f>H642</f>
        <v>0</v>
      </c>
      <c r="I641" s="172">
        <f>I642</f>
        <v>0</v>
      </c>
      <c r="J641" s="172">
        <f>J642</f>
        <v>1648</v>
      </c>
    </row>
    <row r="642" spans="1:10" s="21" customFormat="1" ht="24.75" customHeight="1">
      <c r="A642" s="7" t="s">
        <v>543</v>
      </c>
      <c r="B642" s="46" t="s">
        <v>285</v>
      </c>
      <c r="C642" s="46" t="s">
        <v>225</v>
      </c>
      <c r="D642" s="46" t="s">
        <v>544</v>
      </c>
      <c r="E642" s="46" t="s">
        <v>283</v>
      </c>
      <c r="F642" s="173">
        <v>1648</v>
      </c>
      <c r="G642" s="173">
        <f>G643+G644</f>
        <v>0</v>
      </c>
      <c r="H642" s="173">
        <f>H643+H644</f>
        <v>0</v>
      </c>
      <c r="I642" s="173">
        <f>I643+I644</f>
        <v>0</v>
      </c>
      <c r="J642" s="173">
        <f>J643+J644</f>
        <v>1648</v>
      </c>
    </row>
    <row r="643" spans="1:10" s="21" customFormat="1" ht="24.75" customHeight="1">
      <c r="A643" s="8" t="s">
        <v>27</v>
      </c>
      <c r="B643" s="45" t="s">
        <v>285</v>
      </c>
      <c r="C643" s="45" t="s">
        <v>225</v>
      </c>
      <c r="D643" s="45" t="s">
        <v>544</v>
      </c>
      <c r="E643" s="46" t="s">
        <v>30</v>
      </c>
      <c r="F643" s="173">
        <v>375</v>
      </c>
      <c r="G643" s="173">
        <v>0</v>
      </c>
      <c r="H643" s="173">
        <v>0</v>
      </c>
      <c r="I643" s="173">
        <v>0</v>
      </c>
      <c r="J643" s="173">
        <f>F643+G643+H643+I643</f>
        <v>375</v>
      </c>
    </row>
    <row r="644" spans="1:10" s="19" customFormat="1" ht="24.75" customHeight="1">
      <c r="A644" s="8" t="s">
        <v>121</v>
      </c>
      <c r="B644" s="45" t="s">
        <v>285</v>
      </c>
      <c r="C644" s="45" t="s">
        <v>225</v>
      </c>
      <c r="D644" s="45" t="s">
        <v>544</v>
      </c>
      <c r="E644" s="45" t="s">
        <v>29</v>
      </c>
      <c r="F644" s="173">
        <v>1273</v>
      </c>
      <c r="G644" s="173">
        <v>0</v>
      </c>
      <c r="H644" s="173">
        <v>0</v>
      </c>
      <c r="I644" s="173">
        <v>0</v>
      </c>
      <c r="J644" s="173">
        <f>F644+G644+H644+I644</f>
        <v>1273</v>
      </c>
    </row>
    <row r="645" spans="1:10" ht="28.5" customHeight="1">
      <c r="A645" s="4" t="s">
        <v>172</v>
      </c>
      <c r="B645" s="75" t="s">
        <v>173</v>
      </c>
      <c r="C645" s="75" t="s">
        <v>245</v>
      </c>
      <c r="D645" s="75"/>
      <c r="E645" s="75" t="s">
        <v>245</v>
      </c>
      <c r="F645" s="61">
        <v>64098.68800000001</v>
      </c>
      <c r="G645" s="61">
        <f>G646+G661+G665+G675+G681+G654+G672+G668</f>
        <v>191.205</v>
      </c>
      <c r="H645" s="61">
        <f>H646+H661+H665+H675+H681+H654+H672+H668</f>
        <v>0</v>
      </c>
      <c r="I645" s="61">
        <f>I646+I661+I665+I675+I681+I654+I672+I668</f>
        <v>0</v>
      </c>
      <c r="J645" s="61">
        <f>J646+J661+J665+J675+J681+J654+J672+J668</f>
        <v>64289.89300000001</v>
      </c>
    </row>
    <row r="646" spans="1:10" s="19" customFormat="1" ht="32.25">
      <c r="A646" s="5" t="s">
        <v>70</v>
      </c>
      <c r="B646" s="44" t="s">
        <v>173</v>
      </c>
      <c r="C646" s="44" t="s">
        <v>71</v>
      </c>
      <c r="D646" s="44"/>
      <c r="E646" s="44" t="s">
        <v>245</v>
      </c>
      <c r="F646" s="172">
        <v>15484.036000000002</v>
      </c>
      <c r="G646" s="172">
        <f aca="true" t="shared" si="44" ref="G646:J649">G647</f>
        <v>0</v>
      </c>
      <c r="H646" s="172">
        <f t="shared" si="44"/>
        <v>0</v>
      </c>
      <c r="I646" s="172">
        <f t="shared" si="44"/>
        <v>0</v>
      </c>
      <c r="J646" s="172">
        <f t="shared" si="44"/>
        <v>15484.036000000002</v>
      </c>
    </row>
    <row r="647" spans="1:10" s="19" customFormat="1" ht="12.75">
      <c r="A647" s="7" t="s">
        <v>149</v>
      </c>
      <c r="B647" s="46" t="s">
        <v>173</v>
      </c>
      <c r="C647" s="46" t="s">
        <v>71</v>
      </c>
      <c r="D647" s="46" t="s">
        <v>96</v>
      </c>
      <c r="E647" s="46" t="s">
        <v>283</v>
      </c>
      <c r="F647" s="173">
        <v>15484.036000000002</v>
      </c>
      <c r="G647" s="173">
        <f t="shared" si="44"/>
        <v>0</v>
      </c>
      <c r="H647" s="173">
        <f t="shared" si="44"/>
        <v>0</v>
      </c>
      <c r="I647" s="173">
        <f t="shared" si="44"/>
        <v>0</v>
      </c>
      <c r="J647" s="173">
        <f t="shared" si="44"/>
        <v>15484.036000000002</v>
      </c>
    </row>
    <row r="648" spans="1:10" s="19" customFormat="1" ht="12.75">
      <c r="A648" s="7" t="s">
        <v>95</v>
      </c>
      <c r="B648" s="46" t="s">
        <v>173</v>
      </c>
      <c r="C648" s="46" t="s">
        <v>71</v>
      </c>
      <c r="D648" s="46" t="s">
        <v>97</v>
      </c>
      <c r="E648" s="46" t="s">
        <v>283</v>
      </c>
      <c r="F648" s="173">
        <v>15484.036000000002</v>
      </c>
      <c r="G648" s="173">
        <f t="shared" si="44"/>
        <v>0</v>
      </c>
      <c r="H648" s="173">
        <f t="shared" si="44"/>
        <v>0</v>
      </c>
      <c r="I648" s="173">
        <f t="shared" si="44"/>
        <v>0</v>
      </c>
      <c r="J648" s="173">
        <f t="shared" si="44"/>
        <v>15484.036000000002</v>
      </c>
    </row>
    <row r="649" spans="1:10" s="19" customFormat="1" ht="12.75" customHeight="1">
      <c r="A649" s="7" t="s">
        <v>282</v>
      </c>
      <c r="B649" s="46" t="s">
        <v>173</v>
      </c>
      <c r="C649" s="46" t="s">
        <v>71</v>
      </c>
      <c r="D649" s="46" t="s">
        <v>98</v>
      </c>
      <c r="E649" s="46" t="s">
        <v>283</v>
      </c>
      <c r="F649" s="173">
        <v>15484.036000000002</v>
      </c>
      <c r="G649" s="173">
        <f t="shared" si="44"/>
        <v>0</v>
      </c>
      <c r="H649" s="173">
        <f t="shared" si="44"/>
        <v>0</v>
      </c>
      <c r="I649" s="173">
        <f t="shared" si="44"/>
        <v>0</v>
      </c>
      <c r="J649" s="173">
        <f t="shared" si="44"/>
        <v>15484.036000000002</v>
      </c>
    </row>
    <row r="650" spans="1:10" s="19" customFormat="1" ht="21.75" customHeight="1">
      <c r="A650" s="7" t="s">
        <v>101</v>
      </c>
      <c r="B650" s="46" t="s">
        <v>173</v>
      </c>
      <c r="C650" s="46" t="s">
        <v>71</v>
      </c>
      <c r="D650" s="46" t="s">
        <v>99</v>
      </c>
      <c r="E650" s="46" t="s">
        <v>283</v>
      </c>
      <c r="F650" s="173">
        <v>15484.036000000002</v>
      </c>
      <c r="G650" s="173">
        <f>G651+G652+G653</f>
        <v>0</v>
      </c>
      <c r="H650" s="173">
        <f>H651+H652+H653</f>
        <v>0</v>
      </c>
      <c r="I650" s="173">
        <f>I651+I652+I653</f>
        <v>0</v>
      </c>
      <c r="J650" s="173">
        <f>J651+J652+J653</f>
        <v>15484.036000000002</v>
      </c>
    </row>
    <row r="651" spans="1:10" s="19" customFormat="1" ht="45">
      <c r="A651" s="8" t="s">
        <v>28</v>
      </c>
      <c r="B651" s="45" t="s">
        <v>173</v>
      </c>
      <c r="C651" s="45" t="s">
        <v>71</v>
      </c>
      <c r="D651" s="45" t="s">
        <v>99</v>
      </c>
      <c r="E651" s="45" t="s">
        <v>26</v>
      </c>
      <c r="F651" s="173">
        <v>13535.562000000002</v>
      </c>
      <c r="G651" s="173">
        <v>0</v>
      </c>
      <c r="H651" s="173">
        <v>0</v>
      </c>
      <c r="I651" s="173">
        <v>0</v>
      </c>
      <c r="J651" s="173">
        <f>F651+G651+H651+I651</f>
        <v>13535.562000000002</v>
      </c>
    </row>
    <row r="652" spans="1:10" s="19" customFormat="1" ht="21.75" customHeight="1">
      <c r="A652" s="8" t="s">
        <v>27</v>
      </c>
      <c r="B652" s="45" t="s">
        <v>173</v>
      </c>
      <c r="C652" s="45" t="s">
        <v>71</v>
      </c>
      <c r="D652" s="45" t="s">
        <v>99</v>
      </c>
      <c r="E652" s="45" t="s">
        <v>30</v>
      </c>
      <c r="F652" s="173">
        <v>1946.774</v>
      </c>
      <c r="G652" s="173">
        <v>0</v>
      </c>
      <c r="H652" s="173">
        <v>0</v>
      </c>
      <c r="I652" s="173">
        <v>0</v>
      </c>
      <c r="J652" s="173">
        <f>F652+G652+H652+I652</f>
        <v>1946.774</v>
      </c>
    </row>
    <row r="653" spans="1:10" s="19" customFormat="1" ht="14.25" customHeight="1">
      <c r="A653" s="8" t="s">
        <v>22</v>
      </c>
      <c r="B653" s="45" t="s">
        <v>173</v>
      </c>
      <c r="C653" s="45" t="s">
        <v>71</v>
      </c>
      <c r="D653" s="45" t="s">
        <v>99</v>
      </c>
      <c r="E653" s="45" t="s">
        <v>21</v>
      </c>
      <c r="F653" s="173">
        <v>1.7</v>
      </c>
      <c r="G653" s="173">
        <v>0</v>
      </c>
      <c r="H653" s="173">
        <v>0</v>
      </c>
      <c r="I653" s="173">
        <v>0</v>
      </c>
      <c r="J653" s="173">
        <f>F653+G653+H653+I653</f>
        <v>1.7</v>
      </c>
    </row>
    <row r="654" spans="1:10" s="110" customFormat="1" ht="14.25" customHeight="1">
      <c r="A654" s="5" t="s">
        <v>54</v>
      </c>
      <c r="B654" s="44" t="s">
        <v>173</v>
      </c>
      <c r="C654" s="44" t="s">
        <v>195</v>
      </c>
      <c r="D654" s="44"/>
      <c r="E654" s="2"/>
      <c r="F654" s="64">
        <v>490.345</v>
      </c>
      <c r="G654" s="64">
        <f>G655+G657+G659</f>
        <v>0</v>
      </c>
      <c r="H654" s="64">
        <f>H655+H657+H659</f>
        <v>0</v>
      </c>
      <c r="I654" s="64">
        <f>I655+I657+I659</f>
        <v>0</v>
      </c>
      <c r="J654" s="64">
        <f>J655+J657+J659</f>
        <v>490.345</v>
      </c>
    </row>
    <row r="655" spans="1:10" s="19" customFormat="1" ht="42.75" customHeight="1">
      <c r="A655" s="7" t="s">
        <v>642</v>
      </c>
      <c r="B655" s="46" t="s">
        <v>173</v>
      </c>
      <c r="C655" s="46" t="s">
        <v>195</v>
      </c>
      <c r="D655" s="46" t="s">
        <v>262</v>
      </c>
      <c r="E655" s="46" t="s">
        <v>283</v>
      </c>
      <c r="F655" s="57">
        <v>285.8</v>
      </c>
      <c r="G655" s="57">
        <f>G656</f>
        <v>0</v>
      </c>
      <c r="H655" s="57">
        <f>H656</f>
        <v>0</v>
      </c>
      <c r="I655" s="57">
        <f>I656</f>
        <v>0</v>
      </c>
      <c r="J655" s="57">
        <f>J656</f>
        <v>285.8</v>
      </c>
    </row>
    <row r="656" spans="1:10" s="19" customFormat="1" ht="14.25" customHeight="1">
      <c r="A656" s="8" t="s">
        <v>25</v>
      </c>
      <c r="B656" s="45" t="s">
        <v>173</v>
      </c>
      <c r="C656" s="45" t="s">
        <v>195</v>
      </c>
      <c r="D656" s="45" t="s">
        <v>262</v>
      </c>
      <c r="E656" s="45" t="s">
        <v>284</v>
      </c>
      <c r="F656" s="173">
        <v>285.8</v>
      </c>
      <c r="G656" s="173">
        <v>0</v>
      </c>
      <c r="H656" s="173">
        <v>0</v>
      </c>
      <c r="I656" s="173">
        <v>0</v>
      </c>
      <c r="J656" s="173">
        <f aca="true" t="shared" si="45" ref="J656:J667">F656+G656+H656+I656</f>
        <v>285.8</v>
      </c>
    </row>
    <row r="657" spans="1:10" s="19" customFormat="1" ht="14.25" customHeight="1">
      <c r="A657" s="7" t="s">
        <v>644</v>
      </c>
      <c r="B657" s="46" t="s">
        <v>173</v>
      </c>
      <c r="C657" s="46" t="s">
        <v>195</v>
      </c>
      <c r="D657" s="46" t="s">
        <v>260</v>
      </c>
      <c r="E657" s="46" t="s">
        <v>283</v>
      </c>
      <c r="F657" s="173">
        <v>101.944</v>
      </c>
      <c r="G657" s="173">
        <f>G658</f>
        <v>0</v>
      </c>
      <c r="H657" s="173">
        <f>H658</f>
        <v>0</v>
      </c>
      <c r="I657" s="173">
        <f>I658</f>
        <v>0</v>
      </c>
      <c r="J657" s="173">
        <f>J658</f>
        <v>101.944</v>
      </c>
    </row>
    <row r="658" spans="1:10" s="19" customFormat="1" ht="14.25" customHeight="1">
      <c r="A658" s="8" t="s">
        <v>31</v>
      </c>
      <c r="B658" s="45" t="s">
        <v>173</v>
      </c>
      <c r="C658" s="45" t="s">
        <v>195</v>
      </c>
      <c r="D658" s="45" t="s">
        <v>260</v>
      </c>
      <c r="E658" s="45" t="s">
        <v>284</v>
      </c>
      <c r="F658" s="173">
        <v>101.944</v>
      </c>
      <c r="G658" s="173">
        <v>0</v>
      </c>
      <c r="H658" s="173">
        <v>0</v>
      </c>
      <c r="I658" s="173">
        <v>0</v>
      </c>
      <c r="J658" s="173">
        <f>F658+G658+H658+I658</f>
        <v>101.944</v>
      </c>
    </row>
    <row r="659" spans="1:10" s="19" customFormat="1" ht="24.75" customHeight="1">
      <c r="A659" s="8" t="s">
        <v>1063</v>
      </c>
      <c r="B659" s="45" t="s">
        <v>173</v>
      </c>
      <c r="C659" s="45" t="s">
        <v>195</v>
      </c>
      <c r="D659" s="45" t="s">
        <v>1064</v>
      </c>
      <c r="E659" s="45" t="s">
        <v>283</v>
      </c>
      <c r="F659" s="173">
        <v>102.601</v>
      </c>
      <c r="G659" s="173">
        <f>G660</f>
        <v>0</v>
      </c>
      <c r="H659" s="173">
        <f>H660</f>
        <v>0</v>
      </c>
      <c r="I659" s="173">
        <f>I660</f>
        <v>0</v>
      </c>
      <c r="J659" s="173">
        <f>J660</f>
        <v>102.601</v>
      </c>
    </row>
    <row r="660" spans="1:10" s="19" customFormat="1" ht="14.25" customHeight="1">
      <c r="A660" s="8" t="s">
        <v>28</v>
      </c>
      <c r="B660" s="45" t="s">
        <v>173</v>
      </c>
      <c r="C660" s="45" t="s">
        <v>195</v>
      </c>
      <c r="D660" s="45" t="s">
        <v>1064</v>
      </c>
      <c r="E660" s="45" t="s">
        <v>26</v>
      </c>
      <c r="F660" s="173">
        <v>102.601</v>
      </c>
      <c r="G660" s="173">
        <v>0</v>
      </c>
      <c r="H660" s="173">
        <v>0</v>
      </c>
      <c r="I660" s="173">
        <v>0</v>
      </c>
      <c r="J660" s="173">
        <f>F660+G660+H660+I660</f>
        <v>102.601</v>
      </c>
    </row>
    <row r="661" spans="1:10" s="19" customFormat="1" ht="12.75" customHeight="1">
      <c r="A661" s="5" t="s">
        <v>217</v>
      </c>
      <c r="B661" s="44" t="s">
        <v>173</v>
      </c>
      <c r="C661" s="44" t="s">
        <v>216</v>
      </c>
      <c r="D661" s="44"/>
      <c r="E661" s="44"/>
      <c r="F661" s="172">
        <v>1959.8</v>
      </c>
      <c r="G661" s="172">
        <v>0</v>
      </c>
      <c r="H661" s="172">
        <v>0</v>
      </c>
      <c r="I661" s="172">
        <v>0</v>
      </c>
      <c r="J661" s="172">
        <f t="shared" si="45"/>
        <v>1959.8</v>
      </c>
    </row>
    <row r="662" spans="1:10" s="19" customFormat="1" ht="36" customHeight="1">
      <c r="A662" s="7" t="s">
        <v>549</v>
      </c>
      <c r="B662" s="46" t="s">
        <v>173</v>
      </c>
      <c r="C662" s="46" t="s">
        <v>216</v>
      </c>
      <c r="D662" s="46" t="s">
        <v>550</v>
      </c>
      <c r="E662" s="45"/>
      <c r="F662" s="173">
        <v>1959.8</v>
      </c>
      <c r="G662" s="173">
        <v>0</v>
      </c>
      <c r="H662" s="173">
        <v>0</v>
      </c>
      <c r="I662" s="173">
        <v>0</v>
      </c>
      <c r="J662" s="173">
        <f t="shared" si="45"/>
        <v>1959.8</v>
      </c>
    </row>
    <row r="663" spans="1:10" s="19" customFormat="1" ht="39" customHeight="1">
      <c r="A663" s="7" t="s">
        <v>836</v>
      </c>
      <c r="B663" s="46" t="s">
        <v>173</v>
      </c>
      <c r="C663" s="46" t="s">
        <v>216</v>
      </c>
      <c r="D663" s="46" t="s">
        <v>548</v>
      </c>
      <c r="E663" s="46" t="s">
        <v>283</v>
      </c>
      <c r="F663" s="173">
        <v>1959.8</v>
      </c>
      <c r="G663" s="173">
        <v>0</v>
      </c>
      <c r="H663" s="173">
        <v>0</v>
      </c>
      <c r="I663" s="173">
        <v>0</v>
      </c>
      <c r="J663" s="173">
        <f t="shared" si="45"/>
        <v>1959.8</v>
      </c>
    </row>
    <row r="664" spans="1:10" s="19" customFormat="1" ht="12" customHeight="1">
      <c r="A664" s="8" t="s">
        <v>25</v>
      </c>
      <c r="B664" s="46" t="s">
        <v>173</v>
      </c>
      <c r="C664" s="45" t="s">
        <v>216</v>
      </c>
      <c r="D664" s="45" t="s">
        <v>548</v>
      </c>
      <c r="E664" s="45" t="s">
        <v>284</v>
      </c>
      <c r="F664" s="173">
        <v>1959.8</v>
      </c>
      <c r="G664" s="173">
        <v>0</v>
      </c>
      <c r="H664" s="173">
        <v>0</v>
      </c>
      <c r="I664" s="173">
        <v>0</v>
      </c>
      <c r="J664" s="173">
        <f t="shared" si="45"/>
        <v>1959.8</v>
      </c>
    </row>
    <row r="665" spans="1:10" s="19" customFormat="1" ht="25.5" customHeight="1">
      <c r="A665" s="5" t="s">
        <v>758</v>
      </c>
      <c r="B665" s="44" t="s">
        <v>173</v>
      </c>
      <c r="C665" s="44" t="s">
        <v>757</v>
      </c>
      <c r="D665" s="45"/>
      <c r="E665" s="45"/>
      <c r="F665" s="62">
        <v>6202.8</v>
      </c>
      <c r="G665" s="62">
        <f aca="true" t="shared" si="46" ref="G665:J666">G666</f>
        <v>170.705</v>
      </c>
      <c r="H665" s="62">
        <f t="shared" si="46"/>
        <v>0</v>
      </c>
      <c r="I665" s="62">
        <f t="shared" si="46"/>
        <v>0</v>
      </c>
      <c r="J665" s="62">
        <f t="shared" si="46"/>
        <v>6373.505</v>
      </c>
    </row>
    <row r="666" spans="1:10" s="19" customFormat="1" ht="52.5" customHeight="1">
      <c r="A666" s="7" t="s">
        <v>638</v>
      </c>
      <c r="B666" s="46" t="s">
        <v>173</v>
      </c>
      <c r="C666" s="46" t="s">
        <v>757</v>
      </c>
      <c r="D666" s="46" t="s">
        <v>263</v>
      </c>
      <c r="E666" s="46" t="s">
        <v>283</v>
      </c>
      <c r="F666" s="63">
        <v>6202.8</v>
      </c>
      <c r="G666" s="63">
        <f t="shared" si="46"/>
        <v>170.705</v>
      </c>
      <c r="H666" s="63">
        <f t="shared" si="46"/>
        <v>0</v>
      </c>
      <c r="I666" s="63">
        <f t="shared" si="46"/>
        <v>0</v>
      </c>
      <c r="J666" s="63">
        <f t="shared" si="46"/>
        <v>6373.505</v>
      </c>
    </row>
    <row r="667" spans="1:10" s="19" customFormat="1" ht="12" customHeight="1">
      <c r="A667" s="8" t="s">
        <v>25</v>
      </c>
      <c r="B667" s="45" t="s">
        <v>173</v>
      </c>
      <c r="C667" s="45" t="s">
        <v>757</v>
      </c>
      <c r="D667" s="45" t="s">
        <v>263</v>
      </c>
      <c r="E667" s="45" t="s">
        <v>284</v>
      </c>
      <c r="F667" s="173">
        <v>6202.8</v>
      </c>
      <c r="G667" s="173">
        <v>170.705</v>
      </c>
      <c r="H667" s="173">
        <v>0</v>
      </c>
      <c r="I667" s="173">
        <v>0</v>
      </c>
      <c r="J667" s="173">
        <f t="shared" si="45"/>
        <v>6373.505</v>
      </c>
    </row>
    <row r="668" spans="1:10" s="19" customFormat="1" ht="12" customHeight="1">
      <c r="A668" s="116" t="s">
        <v>972</v>
      </c>
      <c r="B668" s="2" t="s">
        <v>173</v>
      </c>
      <c r="C668" s="2" t="s">
        <v>141</v>
      </c>
      <c r="D668" s="45"/>
      <c r="E668" s="45"/>
      <c r="F668" s="64">
        <v>450</v>
      </c>
      <c r="G668" s="64">
        <f aca="true" t="shared" si="47" ref="G668:J670">G669</f>
        <v>0</v>
      </c>
      <c r="H668" s="64">
        <f t="shared" si="47"/>
        <v>0</v>
      </c>
      <c r="I668" s="64">
        <f t="shared" si="47"/>
        <v>0</v>
      </c>
      <c r="J668" s="64">
        <f t="shared" si="47"/>
        <v>450</v>
      </c>
    </row>
    <row r="669" spans="1:10" s="19" customFormat="1" ht="26.25" customHeight="1">
      <c r="A669" s="8" t="s">
        <v>504</v>
      </c>
      <c r="B669" s="45" t="s">
        <v>173</v>
      </c>
      <c r="C669" s="45" t="s">
        <v>141</v>
      </c>
      <c r="D669" s="45" t="s">
        <v>578</v>
      </c>
      <c r="E669" s="45" t="s">
        <v>283</v>
      </c>
      <c r="F669" s="57">
        <v>450</v>
      </c>
      <c r="G669" s="57">
        <f t="shared" si="47"/>
        <v>0</v>
      </c>
      <c r="H669" s="57">
        <f t="shared" si="47"/>
        <v>0</v>
      </c>
      <c r="I669" s="57">
        <f t="shared" si="47"/>
        <v>0</v>
      </c>
      <c r="J669" s="57">
        <f t="shared" si="47"/>
        <v>450</v>
      </c>
    </row>
    <row r="670" spans="1:10" s="19" customFormat="1" ht="49.5" customHeight="1">
      <c r="A670" s="8" t="s">
        <v>580</v>
      </c>
      <c r="B670" s="45" t="s">
        <v>173</v>
      </c>
      <c r="C670" s="45" t="s">
        <v>141</v>
      </c>
      <c r="D670" s="45" t="s">
        <v>578</v>
      </c>
      <c r="E670" s="45" t="s">
        <v>283</v>
      </c>
      <c r="F670" s="57">
        <v>450</v>
      </c>
      <c r="G670" s="57">
        <f t="shared" si="47"/>
        <v>0</v>
      </c>
      <c r="H670" s="57">
        <f t="shared" si="47"/>
        <v>0</v>
      </c>
      <c r="I670" s="57">
        <f t="shared" si="47"/>
        <v>0</v>
      </c>
      <c r="J670" s="57">
        <f t="shared" si="47"/>
        <v>450</v>
      </c>
    </row>
    <row r="671" spans="1:10" s="19" customFormat="1" ht="12" customHeight="1">
      <c r="A671" s="8" t="s">
        <v>25</v>
      </c>
      <c r="B671" s="45" t="s">
        <v>173</v>
      </c>
      <c r="C671" s="45" t="s">
        <v>141</v>
      </c>
      <c r="D671" s="45" t="s">
        <v>578</v>
      </c>
      <c r="E671" s="45" t="s">
        <v>284</v>
      </c>
      <c r="F671" s="173">
        <v>450</v>
      </c>
      <c r="G671" s="173">
        <v>0</v>
      </c>
      <c r="H671" s="173">
        <v>0</v>
      </c>
      <c r="I671" s="173">
        <v>0</v>
      </c>
      <c r="J671" s="173">
        <f>F671+G671+H671+I671</f>
        <v>450</v>
      </c>
    </row>
    <row r="672" spans="1:10" s="19" customFormat="1" ht="12" customHeight="1">
      <c r="A672" s="116" t="s">
        <v>218</v>
      </c>
      <c r="B672" s="2" t="s">
        <v>173</v>
      </c>
      <c r="C672" s="2" t="s">
        <v>58</v>
      </c>
      <c r="D672" s="45"/>
      <c r="E672" s="45"/>
      <c r="F672" s="64">
        <v>532</v>
      </c>
      <c r="G672" s="64">
        <f aca="true" t="shared" si="48" ref="G672:J673">G673</f>
        <v>20.5</v>
      </c>
      <c r="H672" s="64">
        <f t="shared" si="48"/>
        <v>0</v>
      </c>
      <c r="I672" s="64">
        <f t="shared" si="48"/>
        <v>0</v>
      </c>
      <c r="J672" s="64">
        <f t="shared" si="48"/>
        <v>552.5</v>
      </c>
    </row>
    <row r="673" spans="1:10" s="19" customFormat="1" ht="52.5" customHeight="1">
      <c r="A673" s="7" t="s">
        <v>313</v>
      </c>
      <c r="B673" s="46" t="s">
        <v>173</v>
      </c>
      <c r="C673" s="46" t="s">
        <v>58</v>
      </c>
      <c r="D673" s="46" t="s">
        <v>299</v>
      </c>
      <c r="E673" s="46" t="s">
        <v>283</v>
      </c>
      <c r="F673" s="57">
        <v>532</v>
      </c>
      <c r="G673" s="57">
        <f t="shared" si="48"/>
        <v>20.5</v>
      </c>
      <c r="H673" s="57">
        <f t="shared" si="48"/>
        <v>0</v>
      </c>
      <c r="I673" s="57">
        <f t="shared" si="48"/>
        <v>0</v>
      </c>
      <c r="J673" s="57">
        <f t="shared" si="48"/>
        <v>552.5</v>
      </c>
    </row>
    <row r="674" spans="1:10" s="19" customFormat="1" ht="12" customHeight="1">
      <c r="A674" s="8" t="s">
        <v>25</v>
      </c>
      <c r="B674" s="45" t="s">
        <v>173</v>
      </c>
      <c r="C674" s="45" t="s">
        <v>58</v>
      </c>
      <c r="D674" s="45" t="s">
        <v>299</v>
      </c>
      <c r="E674" s="45" t="s">
        <v>284</v>
      </c>
      <c r="F674" s="173">
        <v>532</v>
      </c>
      <c r="G674" s="173">
        <v>20.5</v>
      </c>
      <c r="H674" s="173">
        <v>0</v>
      </c>
      <c r="I674" s="173">
        <v>0</v>
      </c>
      <c r="J674" s="173">
        <f>F674+G674+H674+I674</f>
        <v>552.5</v>
      </c>
    </row>
    <row r="675" spans="1:10" s="28" customFormat="1" ht="20.25" customHeight="1">
      <c r="A675" s="5" t="s">
        <v>144</v>
      </c>
      <c r="B675" s="44" t="s">
        <v>173</v>
      </c>
      <c r="C675" s="44" t="s">
        <v>142</v>
      </c>
      <c r="D675" s="44"/>
      <c r="E675" s="44"/>
      <c r="F675" s="62">
        <v>1965</v>
      </c>
      <c r="G675" s="62">
        <f>G676+G678</f>
        <v>0</v>
      </c>
      <c r="H675" s="62">
        <f>H676+H678</f>
        <v>0</v>
      </c>
      <c r="I675" s="62">
        <f>I676+I678</f>
        <v>0</v>
      </c>
      <c r="J675" s="62">
        <f>J676+J678</f>
        <v>1965</v>
      </c>
    </row>
    <row r="676" spans="1:10" s="21" customFormat="1" ht="44.25" customHeight="1">
      <c r="A676" s="7" t="s">
        <v>313</v>
      </c>
      <c r="B676" s="46" t="s">
        <v>173</v>
      </c>
      <c r="C676" s="46" t="s">
        <v>142</v>
      </c>
      <c r="D676" s="46" t="s">
        <v>299</v>
      </c>
      <c r="E676" s="46" t="s">
        <v>283</v>
      </c>
      <c r="F676" s="173">
        <v>1865</v>
      </c>
      <c r="G676" s="173">
        <v>0</v>
      </c>
      <c r="H676" s="173">
        <v>0</v>
      </c>
      <c r="I676" s="173">
        <v>0</v>
      </c>
      <c r="J676" s="173">
        <f>F676+G676+H676+I676</f>
        <v>1865</v>
      </c>
    </row>
    <row r="677" spans="1:10" s="20" customFormat="1" ht="12.75" customHeight="1">
      <c r="A677" s="8" t="s">
        <v>25</v>
      </c>
      <c r="B677" s="45" t="s">
        <v>173</v>
      </c>
      <c r="C677" s="45" t="s">
        <v>142</v>
      </c>
      <c r="D677" s="45" t="s">
        <v>299</v>
      </c>
      <c r="E677" s="45" t="s">
        <v>284</v>
      </c>
      <c r="F677" s="173">
        <v>1865</v>
      </c>
      <c r="G677" s="173">
        <v>0</v>
      </c>
      <c r="H677" s="173">
        <v>0</v>
      </c>
      <c r="I677" s="173">
        <v>0</v>
      </c>
      <c r="J677" s="173">
        <f>F677+G677+H677+I677</f>
        <v>1865</v>
      </c>
    </row>
    <row r="678" spans="1:10" s="20" customFormat="1" ht="36.75" customHeight="1">
      <c r="A678" s="8" t="s">
        <v>626</v>
      </c>
      <c r="B678" s="45" t="s">
        <v>173</v>
      </c>
      <c r="C678" s="45" t="s">
        <v>142</v>
      </c>
      <c r="D678" s="45" t="s">
        <v>251</v>
      </c>
      <c r="E678" s="45" t="s">
        <v>283</v>
      </c>
      <c r="F678" s="57">
        <v>100</v>
      </c>
      <c r="G678" s="57">
        <f aca="true" t="shared" si="49" ref="G678:J679">G679</f>
        <v>0</v>
      </c>
      <c r="H678" s="57">
        <f t="shared" si="49"/>
        <v>0</v>
      </c>
      <c r="I678" s="57">
        <f t="shared" si="49"/>
        <v>0</v>
      </c>
      <c r="J678" s="57">
        <f t="shared" si="49"/>
        <v>100</v>
      </c>
    </row>
    <row r="679" spans="1:10" s="20" customFormat="1" ht="30" customHeight="1">
      <c r="A679" s="8" t="s">
        <v>306</v>
      </c>
      <c r="B679" s="45" t="s">
        <v>173</v>
      </c>
      <c r="C679" s="45" t="s">
        <v>142</v>
      </c>
      <c r="D679" s="45" t="s">
        <v>254</v>
      </c>
      <c r="E679" s="45" t="s">
        <v>283</v>
      </c>
      <c r="F679" s="57">
        <v>100</v>
      </c>
      <c r="G679" s="57">
        <f t="shared" si="49"/>
        <v>0</v>
      </c>
      <c r="H679" s="57">
        <f t="shared" si="49"/>
        <v>0</v>
      </c>
      <c r="I679" s="57">
        <f t="shared" si="49"/>
        <v>0</v>
      </c>
      <c r="J679" s="57">
        <f t="shared" si="49"/>
        <v>100</v>
      </c>
    </row>
    <row r="680" spans="1:10" s="20" customFormat="1" ht="12.75" customHeight="1">
      <c r="A680" s="8" t="s">
        <v>25</v>
      </c>
      <c r="B680" s="45" t="s">
        <v>173</v>
      </c>
      <c r="C680" s="45" t="s">
        <v>142</v>
      </c>
      <c r="D680" s="45" t="s">
        <v>254</v>
      </c>
      <c r="E680" s="45" t="s">
        <v>284</v>
      </c>
      <c r="F680" s="173">
        <v>100</v>
      </c>
      <c r="G680" s="173">
        <v>0</v>
      </c>
      <c r="H680" s="173">
        <v>0</v>
      </c>
      <c r="I680" s="173">
        <v>0</v>
      </c>
      <c r="J680" s="173">
        <f>F680+G680+H680+I680</f>
        <v>100</v>
      </c>
    </row>
    <row r="681" spans="1:10" s="19" customFormat="1" ht="33.75" customHeight="1">
      <c r="A681" s="5" t="s">
        <v>198</v>
      </c>
      <c r="B681" s="44" t="s">
        <v>173</v>
      </c>
      <c r="C681" s="44" t="s">
        <v>193</v>
      </c>
      <c r="D681" s="44"/>
      <c r="E681" s="44"/>
      <c r="F681" s="172">
        <v>37014.707</v>
      </c>
      <c r="G681" s="172">
        <f>G682+G692</f>
        <v>0</v>
      </c>
      <c r="H681" s="172">
        <f>H682+H692</f>
        <v>0</v>
      </c>
      <c r="I681" s="172">
        <f>I682+I692</f>
        <v>0</v>
      </c>
      <c r="J681" s="172">
        <f>J682+J692</f>
        <v>37014.707</v>
      </c>
    </row>
    <row r="682" spans="1:10" s="19" customFormat="1" ht="31.5">
      <c r="A682" s="5" t="s">
        <v>199</v>
      </c>
      <c r="B682" s="44" t="s">
        <v>173</v>
      </c>
      <c r="C682" s="44" t="s">
        <v>194</v>
      </c>
      <c r="D682" s="44"/>
      <c r="E682" s="44" t="s">
        <v>245</v>
      </c>
      <c r="F682" s="172">
        <v>25078.300000000003</v>
      </c>
      <c r="G682" s="172">
        <f>G683+G688</f>
        <v>0</v>
      </c>
      <c r="H682" s="172">
        <f>H683+H688</f>
        <v>0</v>
      </c>
      <c r="I682" s="172">
        <f>I683+I688</f>
        <v>0</v>
      </c>
      <c r="J682" s="172">
        <f>J683+J688</f>
        <v>25078.300000000003</v>
      </c>
    </row>
    <row r="683" spans="1:10" s="19" customFormat="1" ht="33.75">
      <c r="A683" s="7" t="s">
        <v>300</v>
      </c>
      <c r="B683" s="46" t="s">
        <v>173</v>
      </c>
      <c r="C683" s="46" t="s">
        <v>194</v>
      </c>
      <c r="D683" s="46" t="s">
        <v>163</v>
      </c>
      <c r="E683" s="46" t="s">
        <v>283</v>
      </c>
      <c r="F683" s="173">
        <v>20351.4</v>
      </c>
      <c r="G683" s="173">
        <f>G684+G686</f>
        <v>0</v>
      </c>
      <c r="H683" s="173">
        <f>H684+H686</f>
        <v>0</v>
      </c>
      <c r="I683" s="173">
        <f>I684+I686</f>
        <v>0</v>
      </c>
      <c r="J683" s="173">
        <f>J684+J686</f>
        <v>20351.4</v>
      </c>
    </row>
    <row r="684" spans="1:10" s="19" customFormat="1" ht="33.75">
      <c r="A684" s="7" t="s">
        <v>133</v>
      </c>
      <c r="B684" s="46" t="s">
        <v>173</v>
      </c>
      <c r="C684" s="46" t="s">
        <v>194</v>
      </c>
      <c r="D684" s="46" t="s">
        <v>462</v>
      </c>
      <c r="E684" s="46" t="s">
        <v>283</v>
      </c>
      <c r="F684" s="173">
        <v>0</v>
      </c>
      <c r="G684" s="173">
        <f>G685</f>
        <v>0</v>
      </c>
      <c r="H684" s="173">
        <f>H685</f>
        <v>0</v>
      </c>
      <c r="I684" s="173">
        <f>I685</f>
        <v>0</v>
      </c>
      <c r="J684" s="173">
        <f>J685</f>
        <v>0</v>
      </c>
    </row>
    <row r="685" spans="1:10" s="19" customFormat="1" ht="12.75">
      <c r="A685" s="8" t="s">
        <v>25</v>
      </c>
      <c r="B685" s="45" t="s">
        <v>173</v>
      </c>
      <c r="C685" s="45" t="s">
        <v>194</v>
      </c>
      <c r="D685" s="45" t="s">
        <v>462</v>
      </c>
      <c r="E685" s="45" t="s">
        <v>284</v>
      </c>
      <c r="F685" s="173">
        <v>0</v>
      </c>
      <c r="G685" s="173">
        <v>0</v>
      </c>
      <c r="H685" s="173">
        <v>0</v>
      </c>
      <c r="I685" s="173">
        <v>0</v>
      </c>
      <c r="J685" s="173">
        <f>F685+G685+H685+I685</f>
        <v>0</v>
      </c>
    </row>
    <row r="686" spans="1:10" s="19" customFormat="1" ht="33.75">
      <c r="A686" s="7" t="s">
        <v>133</v>
      </c>
      <c r="B686" s="46" t="s">
        <v>173</v>
      </c>
      <c r="C686" s="46" t="s">
        <v>194</v>
      </c>
      <c r="D686" s="46" t="s">
        <v>905</v>
      </c>
      <c r="E686" s="46" t="s">
        <v>283</v>
      </c>
      <c r="F686" s="57">
        <v>20351.4</v>
      </c>
      <c r="G686" s="57">
        <f>G687</f>
        <v>0</v>
      </c>
      <c r="H686" s="57">
        <f>H687</f>
        <v>0</v>
      </c>
      <c r="I686" s="57">
        <f>I687</f>
        <v>0</v>
      </c>
      <c r="J686" s="57">
        <f>J687</f>
        <v>20351.4</v>
      </c>
    </row>
    <row r="687" spans="1:10" s="19" customFormat="1" ht="12.75">
      <c r="A687" s="8" t="s">
        <v>25</v>
      </c>
      <c r="B687" s="45" t="s">
        <v>173</v>
      </c>
      <c r="C687" s="45" t="s">
        <v>194</v>
      </c>
      <c r="D687" s="45" t="s">
        <v>905</v>
      </c>
      <c r="E687" s="45" t="s">
        <v>284</v>
      </c>
      <c r="F687" s="173">
        <v>20351.4</v>
      </c>
      <c r="G687" s="173">
        <v>0</v>
      </c>
      <c r="H687" s="173">
        <v>0</v>
      </c>
      <c r="I687" s="173">
        <v>0</v>
      </c>
      <c r="J687" s="173">
        <f>F687+G687+H687+I687</f>
        <v>20351.4</v>
      </c>
    </row>
    <row r="688" spans="1:10" s="19" customFormat="1" ht="12.75">
      <c r="A688" s="7" t="s">
        <v>149</v>
      </c>
      <c r="B688" s="46" t="s">
        <v>173</v>
      </c>
      <c r="C688" s="46" t="s">
        <v>194</v>
      </c>
      <c r="D688" s="46" t="s">
        <v>96</v>
      </c>
      <c r="E688" s="46" t="s">
        <v>283</v>
      </c>
      <c r="F688" s="173">
        <v>4726.9</v>
      </c>
      <c r="G688" s="173">
        <v>0</v>
      </c>
      <c r="H688" s="173">
        <v>0</v>
      </c>
      <c r="I688" s="173">
        <v>0</v>
      </c>
      <c r="J688" s="173">
        <f aca="true" t="shared" si="50" ref="J688:J703">F688+G688+H688+I688</f>
        <v>4726.9</v>
      </c>
    </row>
    <row r="689" spans="1:10" s="19" customFormat="1" ht="12.75">
      <c r="A689" s="7" t="s">
        <v>159</v>
      </c>
      <c r="B689" s="46" t="s">
        <v>173</v>
      </c>
      <c r="C689" s="46" t="s">
        <v>194</v>
      </c>
      <c r="D689" s="46" t="s">
        <v>160</v>
      </c>
      <c r="E689" s="46" t="s">
        <v>283</v>
      </c>
      <c r="F689" s="173">
        <v>4726.9</v>
      </c>
      <c r="G689" s="173">
        <v>0</v>
      </c>
      <c r="H689" s="173">
        <v>0</v>
      </c>
      <c r="I689" s="173">
        <v>0</v>
      </c>
      <c r="J689" s="173">
        <f t="shared" si="50"/>
        <v>4726.9</v>
      </c>
    </row>
    <row r="690" spans="1:10" s="19" customFormat="1" ht="12.75">
      <c r="A690" s="7" t="s">
        <v>162</v>
      </c>
      <c r="B690" s="46" t="s">
        <v>173</v>
      </c>
      <c r="C690" s="46" t="s">
        <v>194</v>
      </c>
      <c r="D690" s="46" t="s">
        <v>161</v>
      </c>
      <c r="E690" s="46" t="s">
        <v>283</v>
      </c>
      <c r="F690" s="173">
        <v>4726.9</v>
      </c>
      <c r="G690" s="173">
        <v>0</v>
      </c>
      <c r="H690" s="173">
        <v>0</v>
      </c>
      <c r="I690" s="173">
        <v>0</v>
      </c>
      <c r="J690" s="173">
        <f t="shared" si="50"/>
        <v>4726.9</v>
      </c>
    </row>
    <row r="691" spans="1:10" s="19" customFormat="1" ht="12.75">
      <c r="A691" s="8" t="s">
        <v>25</v>
      </c>
      <c r="B691" s="45" t="s">
        <v>173</v>
      </c>
      <c r="C691" s="45" t="s">
        <v>194</v>
      </c>
      <c r="D691" s="45" t="s">
        <v>161</v>
      </c>
      <c r="E691" s="45" t="s">
        <v>284</v>
      </c>
      <c r="F691" s="173">
        <v>4726.9</v>
      </c>
      <c r="G691" s="173">
        <v>0</v>
      </c>
      <c r="H691" s="173">
        <v>0</v>
      </c>
      <c r="I691" s="173">
        <v>0</v>
      </c>
      <c r="J691" s="173">
        <f t="shared" si="50"/>
        <v>4726.9</v>
      </c>
    </row>
    <row r="692" spans="1:10" s="28" customFormat="1" ht="21">
      <c r="A692" s="5" t="s">
        <v>590</v>
      </c>
      <c r="B692" s="44" t="s">
        <v>173</v>
      </c>
      <c r="C692" s="44" t="s">
        <v>589</v>
      </c>
      <c r="D692" s="44"/>
      <c r="E692" s="44"/>
      <c r="F692" s="62">
        <v>11936.407000000001</v>
      </c>
      <c r="G692" s="62">
        <f aca="true" t="shared" si="51" ref="G692:J694">G693</f>
        <v>0</v>
      </c>
      <c r="H692" s="62">
        <f t="shared" si="51"/>
        <v>0</v>
      </c>
      <c r="I692" s="62">
        <f t="shared" si="51"/>
        <v>0</v>
      </c>
      <c r="J692" s="62">
        <f t="shared" si="51"/>
        <v>11936.407000000001</v>
      </c>
    </row>
    <row r="693" spans="1:10" s="19" customFormat="1" ht="12.75">
      <c r="A693" s="7" t="s">
        <v>149</v>
      </c>
      <c r="B693" s="46" t="s">
        <v>173</v>
      </c>
      <c r="C693" s="46" t="s">
        <v>589</v>
      </c>
      <c r="D693" s="46" t="s">
        <v>96</v>
      </c>
      <c r="E693" s="46" t="s">
        <v>283</v>
      </c>
      <c r="F693" s="63">
        <v>11936.407000000001</v>
      </c>
      <c r="G693" s="63">
        <f t="shared" si="51"/>
        <v>0</v>
      </c>
      <c r="H693" s="63">
        <f t="shared" si="51"/>
        <v>0</v>
      </c>
      <c r="I693" s="63">
        <f t="shared" si="51"/>
        <v>0</v>
      </c>
      <c r="J693" s="63">
        <f t="shared" si="51"/>
        <v>11936.407000000001</v>
      </c>
    </row>
    <row r="694" spans="1:10" s="21" customFormat="1" ht="73.5" customHeight="1">
      <c r="A694" s="34" t="s">
        <v>586</v>
      </c>
      <c r="B694" s="46" t="s">
        <v>173</v>
      </c>
      <c r="C694" s="46" t="s">
        <v>589</v>
      </c>
      <c r="D694" s="46" t="s">
        <v>587</v>
      </c>
      <c r="E694" s="46" t="s">
        <v>283</v>
      </c>
      <c r="F694" s="63">
        <v>11936.407000000001</v>
      </c>
      <c r="G694" s="63">
        <f t="shared" si="51"/>
        <v>0</v>
      </c>
      <c r="H694" s="63">
        <f t="shared" si="51"/>
        <v>0</v>
      </c>
      <c r="I694" s="63">
        <f t="shared" si="51"/>
        <v>0</v>
      </c>
      <c r="J694" s="63">
        <f t="shared" si="51"/>
        <v>11936.407000000001</v>
      </c>
    </row>
    <row r="695" spans="1:10" s="19" customFormat="1" ht="12.75">
      <c r="A695" s="8" t="s">
        <v>25</v>
      </c>
      <c r="B695" s="45" t="s">
        <v>173</v>
      </c>
      <c r="C695" s="45" t="s">
        <v>589</v>
      </c>
      <c r="D695" s="45" t="s">
        <v>587</v>
      </c>
      <c r="E695" s="45" t="s">
        <v>284</v>
      </c>
      <c r="F695" s="173">
        <v>11936.407000000001</v>
      </c>
      <c r="G695" s="173">
        <v>0</v>
      </c>
      <c r="H695" s="173">
        <v>0</v>
      </c>
      <c r="I695" s="173">
        <v>0</v>
      </c>
      <c r="J695" s="173">
        <f t="shared" si="50"/>
        <v>11936.407000000001</v>
      </c>
    </row>
    <row r="696" spans="1:10" ht="28.5" customHeight="1">
      <c r="A696" s="4" t="s">
        <v>396</v>
      </c>
      <c r="B696" s="70" t="s">
        <v>314</v>
      </c>
      <c r="C696" s="71" t="s">
        <v>245</v>
      </c>
      <c r="D696" s="71"/>
      <c r="E696" s="71" t="s">
        <v>245</v>
      </c>
      <c r="F696" s="65">
        <v>1451.767</v>
      </c>
      <c r="G696" s="65">
        <v>0</v>
      </c>
      <c r="H696" s="65">
        <v>0</v>
      </c>
      <c r="I696" s="65">
        <v>0</v>
      </c>
      <c r="J696" s="65">
        <f t="shared" si="50"/>
        <v>1451.767</v>
      </c>
    </row>
    <row r="697" spans="1:10" ht="34.5" customHeight="1">
      <c r="A697" s="5" t="s">
        <v>70</v>
      </c>
      <c r="B697" s="72" t="s">
        <v>314</v>
      </c>
      <c r="C697" s="44" t="s">
        <v>71</v>
      </c>
      <c r="D697" s="44"/>
      <c r="E697" s="44" t="s">
        <v>245</v>
      </c>
      <c r="F697" s="172">
        <v>1451.767</v>
      </c>
      <c r="G697" s="172">
        <v>0</v>
      </c>
      <c r="H697" s="172">
        <v>0</v>
      </c>
      <c r="I697" s="172">
        <v>0</v>
      </c>
      <c r="J697" s="172">
        <f t="shared" si="50"/>
        <v>1451.767</v>
      </c>
    </row>
    <row r="698" spans="1:10" ht="12" customHeight="1">
      <c r="A698" s="7" t="s">
        <v>149</v>
      </c>
      <c r="B698" s="73" t="s">
        <v>314</v>
      </c>
      <c r="C698" s="46" t="s">
        <v>71</v>
      </c>
      <c r="D698" s="46" t="s">
        <v>96</v>
      </c>
      <c r="E698" s="44"/>
      <c r="F698" s="173">
        <v>1451.767</v>
      </c>
      <c r="G698" s="173">
        <v>0</v>
      </c>
      <c r="H698" s="173">
        <v>0</v>
      </c>
      <c r="I698" s="173">
        <v>0</v>
      </c>
      <c r="J698" s="173">
        <f t="shared" si="50"/>
        <v>1451.767</v>
      </c>
    </row>
    <row r="699" spans="1:10" ht="12.75" customHeight="1">
      <c r="A699" s="7" t="s">
        <v>95</v>
      </c>
      <c r="B699" s="73" t="s">
        <v>314</v>
      </c>
      <c r="C699" s="46" t="s">
        <v>71</v>
      </c>
      <c r="D699" s="46" t="s">
        <v>97</v>
      </c>
      <c r="E699" s="44"/>
      <c r="F699" s="173">
        <v>1451.767</v>
      </c>
      <c r="G699" s="173">
        <v>0</v>
      </c>
      <c r="H699" s="173">
        <v>0</v>
      </c>
      <c r="I699" s="173">
        <v>0</v>
      </c>
      <c r="J699" s="173">
        <f t="shared" si="50"/>
        <v>1451.767</v>
      </c>
    </row>
    <row r="700" spans="1:10" ht="12" customHeight="1">
      <c r="A700" s="9" t="s">
        <v>282</v>
      </c>
      <c r="B700" s="73" t="s">
        <v>314</v>
      </c>
      <c r="C700" s="46" t="s">
        <v>71</v>
      </c>
      <c r="D700" s="46" t="s">
        <v>98</v>
      </c>
      <c r="E700" s="46" t="s">
        <v>283</v>
      </c>
      <c r="F700" s="173">
        <v>1451.767</v>
      </c>
      <c r="G700" s="173">
        <v>0</v>
      </c>
      <c r="H700" s="173">
        <v>0</v>
      </c>
      <c r="I700" s="173">
        <v>0</v>
      </c>
      <c r="J700" s="173">
        <f t="shared" si="50"/>
        <v>1451.767</v>
      </c>
    </row>
    <row r="701" spans="1:10" ht="21.75" customHeight="1">
      <c r="A701" s="9" t="s">
        <v>101</v>
      </c>
      <c r="B701" s="73" t="s">
        <v>314</v>
      </c>
      <c r="C701" s="46" t="s">
        <v>71</v>
      </c>
      <c r="D701" s="46" t="s">
        <v>99</v>
      </c>
      <c r="E701" s="46" t="s">
        <v>283</v>
      </c>
      <c r="F701" s="173">
        <v>1451.767</v>
      </c>
      <c r="G701" s="173">
        <v>0</v>
      </c>
      <c r="H701" s="173">
        <v>0</v>
      </c>
      <c r="I701" s="173">
        <v>0</v>
      </c>
      <c r="J701" s="173">
        <f t="shared" si="50"/>
        <v>1451.767</v>
      </c>
    </row>
    <row r="702" spans="1:10" ht="45" customHeight="1">
      <c r="A702" s="10" t="s">
        <v>28</v>
      </c>
      <c r="B702" s="74" t="s">
        <v>314</v>
      </c>
      <c r="C702" s="45" t="s">
        <v>71</v>
      </c>
      <c r="D702" s="46" t="s">
        <v>99</v>
      </c>
      <c r="E702" s="45" t="s">
        <v>26</v>
      </c>
      <c r="F702" s="173">
        <v>1301.314</v>
      </c>
      <c r="G702" s="173">
        <v>0</v>
      </c>
      <c r="H702" s="173">
        <v>0</v>
      </c>
      <c r="I702" s="173">
        <v>0</v>
      </c>
      <c r="J702" s="173">
        <f t="shared" si="50"/>
        <v>1301.314</v>
      </c>
    </row>
    <row r="703" spans="1:10" ht="19.5" customHeight="1">
      <c r="A703" s="10" t="s">
        <v>27</v>
      </c>
      <c r="B703" s="74" t="s">
        <v>314</v>
      </c>
      <c r="C703" s="45" t="s">
        <v>71</v>
      </c>
      <c r="D703" s="46" t="s">
        <v>99</v>
      </c>
      <c r="E703" s="45" t="s">
        <v>30</v>
      </c>
      <c r="F703" s="173">
        <v>150.453</v>
      </c>
      <c r="G703" s="173">
        <v>0</v>
      </c>
      <c r="H703" s="173">
        <v>0</v>
      </c>
      <c r="I703" s="173">
        <v>0</v>
      </c>
      <c r="J703" s="173">
        <f t="shared" si="50"/>
        <v>150.453</v>
      </c>
    </row>
    <row r="704" spans="1:10" ht="42.75" customHeight="1">
      <c r="A704" s="4" t="s">
        <v>400</v>
      </c>
      <c r="B704" s="70" t="s">
        <v>166</v>
      </c>
      <c r="C704" s="71" t="s">
        <v>245</v>
      </c>
      <c r="D704" s="71"/>
      <c r="E704" s="71" t="s">
        <v>245</v>
      </c>
      <c r="F704" s="61">
        <v>231799.924</v>
      </c>
      <c r="G704" s="61">
        <f>G709+G715+G765+G785+G705</f>
        <v>-1045.572</v>
      </c>
      <c r="H704" s="61">
        <f>H709+H715+H765+H785+H705</f>
        <v>0</v>
      </c>
      <c r="I704" s="61">
        <f>I709+I715+I765+I785+I705</f>
        <v>-832.79</v>
      </c>
      <c r="J704" s="61">
        <f>J709+J715+J765+J785+J705</f>
        <v>229921.562</v>
      </c>
    </row>
    <row r="705" spans="1:10" ht="25.5" customHeight="1">
      <c r="A705" s="5" t="s">
        <v>355</v>
      </c>
      <c r="B705" s="44" t="s">
        <v>166</v>
      </c>
      <c r="C705" s="44" t="s">
        <v>197</v>
      </c>
      <c r="D705" s="45"/>
      <c r="E705" s="2"/>
      <c r="F705" s="176">
        <v>986.5</v>
      </c>
      <c r="G705" s="176">
        <f>G706</f>
        <v>0</v>
      </c>
      <c r="H705" s="176">
        <f>H706</f>
        <v>0</v>
      </c>
      <c r="I705" s="176">
        <f>I706</f>
        <v>0</v>
      </c>
      <c r="J705" s="176">
        <f>J706</f>
        <v>986.5</v>
      </c>
    </row>
    <row r="706" spans="1:10" ht="23.25" customHeight="1">
      <c r="A706" s="7" t="s">
        <v>502</v>
      </c>
      <c r="B706" s="46" t="s">
        <v>166</v>
      </c>
      <c r="C706" s="46" t="s">
        <v>197</v>
      </c>
      <c r="D706" s="46" t="s">
        <v>267</v>
      </c>
      <c r="E706" s="46" t="s">
        <v>283</v>
      </c>
      <c r="F706" s="132">
        <v>986.5</v>
      </c>
      <c r="G706" s="132">
        <f>G707+G708</f>
        <v>0</v>
      </c>
      <c r="H706" s="132">
        <f>H707+H708</f>
        <v>0</v>
      </c>
      <c r="I706" s="132">
        <f>I707+I708</f>
        <v>0</v>
      </c>
      <c r="J706" s="132">
        <f>J707+J708</f>
        <v>986.5</v>
      </c>
    </row>
    <row r="707" spans="1:10" ht="24.75" customHeight="1">
      <c r="A707" s="8" t="s">
        <v>27</v>
      </c>
      <c r="B707" s="45" t="s">
        <v>166</v>
      </c>
      <c r="C707" s="45" t="s">
        <v>197</v>
      </c>
      <c r="D707" s="45" t="s">
        <v>267</v>
      </c>
      <c r="E707" s="45" t="s">
        <v>30</v>
      </c>
      <c r="F707" s="177">
        <v>0</v>
      </c>
      <c r="G707" s="177">
        <v>0</v>
      </c>
      <c r="H707" s="177">
        <v>0</v>
      </c>
      <c r="I707" s="177">
        <v>0</v>
      </c>
      <c r="J707" s="177">
        <f>F707+G707+H707+I707</f>
        <v>0</v>
      </c>
    </row>
    <row r="708" spans="1:10" ht="25.5" customHeight="1">
      <c r="A708" s="8" t="s">
        <v>121</v>
      </c>
      <c r="B708" s="45" t="s">
        <v>166</v>
      </c>
      <c r="C708" s="45" t="s">
        <v>197</v>
      </c>
      <c r="D708" s="45" t="s">
        <v>267</v>
      </c>
      <c r="E708" s="45" t="s">
        <v>29</v>
      </c>
      <c r="F708" s="177">
        <v>986.5</v>
      </c>
      <c r="G708" s="177">
        <v>0</v>
      </c>
      <c r="H708" s="177">
        <v>0</v>
      </c>
      <c r="I708" s="177">
        <v>0</v>
      </c>
      <c r="J708" s="177">
        <f>F708+G708+H708+I708</f>
        <v>986.5</v>
      </c>
    </row>
    <row r="709" spans="1:10" ht="10.5" customHeight="1">
      <c r="A709" s="11" t="s">
        <v>168</v>
      </c>
      <c r="B709" s="72" t="s">
        <v>166</v>
      </c>
      <c r="C709" s="44" t="s">
        <v>169</v>
      </c>
      <c r="D709" s="44"/>
      <c r="E709" s="44" t="s">
        <v>245</v>
      </c>
      <c r="F709" s="172">
        <v>40448.049999999996</v>
      </c>
      <c r="G709" s="172">
        <f>G710</f>
        <v>0</v>
      </c>
      <c r="H709" s="172">
        <f>H710</f>
        <v>0</v>
      </c>
      <c r="I709" s="172">
        <f>I710</f>
        <v>0</v>
      </c>
      <c r="J709" s="172">
        <f>J710</f>
        <v>40448.049999999996</v>
      </c>
    </row>
    <row r="710" spans="1:10" s="19" customFormat="1" ht="34.5" customHeight="1">
      <c r="A710" s="7" t="s">
        <v>509</v>
      </c>
      <c r="B710" s="46" t="s">
        <v>166</v>
      </c>
      <c r="C710" s="46" t="s">
        <v>169</v>
      </c>
      <c r="D710" s="46" t="s">
        <v>20</v>
      </c>
      <c r="E710" s="46" t="s">
        <v>283</v>
      </c>
      <c r="F710" s="173">
        <v>40448.049999999996</v>
      </c>
      <c r="G710" s="173">
        <f>G711+G713</f>
        <v>0</v>
      </c>
      <c r="H710" s="173">
        <f>H711+H713</f>
        <v>0</v>
      </c>
      <c r="I710" s="173">
        <f>I711+I713</f>
        <v>0</v>
      </c>
      <c r="J710" s="173">
        <f>J711+J713</f>
        <v>40448.049999999996</v>
      </c>
    </row>
    <row r="711" spans="1:10" s="19" customFormat="1" ht="34.5" customHeight="1">
      <c r="A711" s="7" t="s">
        <v>224</v>
      </c>
      <c r="B711" s="46" t="s">
        <v>166</v>
      </c>
      <c r="C711" s="46" t="s">
        <v>169</v>
      </c>
      <c r="D711" s="46" t="s">
        <v>442</v>
      </c>
      <c r="E711" s="46" t="s">
        <v>283</v>
      </c>
      <c r="F711" s="63">
        <v>800</v>
      </c>
      <c r="G711" s="63">
        <f>G712</f>
        <v>0</v>
      </c>
      <c r="H711" s="63">
        <f>H712</f>
        <v>0</v>
      </c>
      <c r="I711" s="63">
        <f>I712</f>
        <v>0</v>
      </c>
      <c r="J711" s="63">
        <f>J712</f>
        <v>800</v>
      </c>
    </row>
    <row r="712" spans="1:10" s="19" customFormat="1" ht="34.5" customHeight="1">
      <c r="A712" s="8" t="s">
        <v>28</v>
      </c>
      <c r="B712" s="46" t="s">
        <v>166</v>
      </c>
      <c r="C712" s="46" t="s">
        <v>169</v>
      </c>
      <c r="D712" s="45" t="s">
        <v>442</v>
      </c>
      <c r="E712" s="46" t="s">
        <v>26</v>
      </c>
      <c r="F712" s="173">
        <v>800</v>
      </c>
      <c r="G712" s="173">
        <v>0</v>
      </c>
      <c r="H712" s="173">
        <v>0</v>
      </c>
      <c r="I712" s="173">
        <v>0</v>
      </c>
      <c r="J712" s="173">
        <f>F712+G712+H712+I712</f>
        <v>800</v>
      </c>
    </row>
    <row r="713" spans="1:10" s="19" customFormat="1" ht="23.25" customHeight="1">
      <c r="A713" s="7" t="s">
        <v>138</v>
      </c>
      <c r="B713" s="46" t="s">
        <v>166</v>
      </c>
      <c r="C713" s="46" t="s">
        <v>169</v>
      </c>
      <c r="D713" s="46" t="s">
        <v>424</v>
      </c>
      <c r="E713" s="46" t="s">
        <v>283</v>
      </c>
      <c r="F713" s="173">
        <v>39648.049999999996</v>
      </c>
      <c r="G713" s="173">
        <f>G714</f>
        <v>0</v>
      </c>
      <c r="H713" s="173">
        <f>H714</f>
        <v>0</v>
      </c>
      <c r="I713" s="173">
        <f>I714</f>
        <v>0</v>
      </c>
      <c r="J713" s="173">
        <f>J714</f>
        <v>39648.049999999996</v>
      </c>
    </row>
    <row r="714" spans="1:10" s="19" customFormat="1" ht="23.25" customHeight="1">
      <c r="A714" s="8" t="s">
        <v>121</v>
      </c>
      <c r="B714" s="45" t="s">
        <v>166</v>
      </c>
      <c r="C714" s="45" t="s">
        <v>169</v>
      </c>
      <c r="D714" s="45" t="s">
        <v>424</v>
      </c>
      <c r="E714" s="45" t="s">
        <v>29</v>
      </c>
      <c r="F714" s="173">
        <v>39648.049999999996</v>
      </c>
      <c r="G714" s="173">
        <v>0</v>
      </c>
      <c r="H714" s="173">
        <v>0</v>
      </c>
      <c r="I714" s="173">
        <v>0</v>
      </c>
      <c r="J714" s="173">
        <f aca="true" t="shared" si="52" ref="J714:J801">F714+G714+H714+I714</f>
        <v>39648.049999999996</v>
      </c>
    </row>
    <row r="715" spans="1:10" s="19" customFormat="1" ht="12" customHeight="1">
      <c r="A715" s="5" t="s">
        <v>66</v>
      </c>
      <c r="B715" s="44" t="s">
        <v>166</v>
      </c>
      <c r="C715" s="44" t="s">
        <v>67</v>
      </c>
      <c r="D715" s="44"/>
      <c r="E715" s="44" t="s">
        <v>245</v>
      </c>
      <c r="F715" s="172">
        <v>86009.257</v>
      </c>
      <c r="G715" s="172">
        <f>G716+G761</f>
        <v>-1149.072</v>
      </c>
      <c r="H715" s="172">
        <f>H716+H761</f>
        <v>0</v>
      </c>
      <c r="I715" s="172">
        <f>I716+I761</f>
        <v>-3288.7</v>
      </c>
      <c r="J715" s="172">
        <f>J716+J761</f>
        <v>81571.485</v>
      </c>
    </row>
    <row r="716" spans="1:10" s="21" customFormat="1" ht="33.75">
      <c r="A716" s="7" t="s">
        <v>509</v>
      </c>
      <c r="B716" s="46" t="s">
        <v>166</v>
      </c>
      <c r="C716" s="46" t="s">
        <v>67</v>
      </c>
      <c r="D716" s="46" t="s">
        <v>20</v>
      </c>
      <c r="E716" s="46" t="s">
        <v>283</v>
      </c>
      <c r="F716" s="173">
        <v>81965.516</v>
      </c>
      <c r="G716" s="173">
        <f>G717+G720+G723+G726+G729+G732+G735+G738+G740+G742+G745+G748+G750+G753+G756+G758</f>
        <v>-1045.572</v>
      </c>
      <c r="H716" s="173">
        <f>H717+H720+H723+H726+H729+H732+H735+H738+H740+H742+H745+H748+H750+H753+H756+H758</f>
        <v>0</v>
      </c>
      <c r="I716" s="173">
        <f>I717+I720+I723+I726+I729+I732+I735+I738+I740+I742+I745+I748+I750+I753+I756+I758</f>
        <v>-3288.7</v>
      </c>
      <c r="J716" s="173">
        <f>J717+J720+J723+J726+J729+J732+J735+J738+J740+J742+J745+J748+J750+J753+J756+J758</f>
        <v>77631.244</v>
      </c>
    </row>
    <row r="717" spans="1:10" s="21" customFormat="1" ht="33.75">
      <c r="A717" s="7" t="s">
        <v>34</v>
      </c>
      <c r="B717" s="46" t="s">
        <v>166</v>
      </c>
      <c r="C717" s="46" t="s">
        <v>67</v>
      </c>
      <c r="D717" s="46" t="s">
        <v>427</v>
      </c>
      <c r="E717" s="46" t="s">
        <v>283</v>
      </c>
      <c r="F717" s="173">
        <v>13866.7</v>
      </c>
      <c r="G717" s="173">
        <f>G718+G719</f>
        <v>0</v>
      </c>
      <c r="H717" s="173">
        <f>H718+H719</f>
        <v>0</v>
      </c>
      <c r="I717" s="173">
        <f>I718+I719</f>
        <v>-2086.7</v>
      </c>
      <c r="J717" s="173">
        <f>J718+J719</f>
        <v>11780</v>
      </c>
    </row>
    <row r="718" spans="1:10" s="21" customFormat="1" ht="33.75">
      <c r="A718" s="10" t="s">
        <v>27</v>
      </c>
      <c r="B718" s="46" t="s">
        <v>166</v>
      </c>
      <c r="C718" s="46" t="s">
        <v>67</v>
      </c>
      <c r="D718" s="46" t="s">
        <v>427</v>
      </c>
      <c r="E718" s="46" t="s">
        <v>30</v>
      </c>
      <c r="F718" s="173">
        <v>250</v>
      </c>
      <c r="G718" s="173">
        <v>0</v>
      </c>
      <c r="H718" s="173">
        <v>0</v>
      </c>
      <c r="I718" s="173">
        <v>0</v>
      </c>
      <c r="J718" s="173">
        <f t="shared" si="52"/>
        <v>250</v>
      </c>
    </row>
    <row r="719" spans="1:10" s="21" customFormat="1" ht="12.75">
      <c r="A719" s="8" t="s">
        <v>24</v>
      </c>
      <c r="B719" s="45" t="s">
        <v>166</v>
      </c>
      <c r="C719" s="45" t="s">
        <v>67</v>
      </c>
      <c r="D719" s="45" t="s">
        <v>427</v>
      </c>
      <c r="E719" s="45" t="s">
        <v>23</v>
      </c>
      <c r="F719" s="173">
        <v>13616.7</v>
      </c>
      <c r="G719" s="173">
        <v>0</v>
      </c>
      <c r="H719" s="173">
        <v>0</v>
      </c>
      <c r="I719" s="173">
        <v>-2086.7</v>
      </c>
      <c r="J719" s="173">
        <f t="shared" si="52"/>
        <v>11530</v>
      </c>
    </row>
    <row r="720" spans="1:10" s="21" customFormat="1" ht="45.75" customHeight="1">
      <c r="A720" s="7" t="s">
        <v>47</v>
      </c>
      <c r="B720" s="46" t="s">
        <v>166</v>
      </c>
      <c r="C720" s="46" t="s">
        <v>67</v>
      </c>
      <c r="D720" s="46" t="s">
        <v>428</v>
      </c>
      <c r="E720" s="46" t="s">
        <v>283</v>
      </c>
      <c r="F720" s="173">
        <v>782.8</v>
      </c>
      <c r="G720" s="173">
        <f>G721+G722</f>
        <v>0</v>
      </c>
      <c r="H720" s="173">
        <f>H721+H722</f>
        <v>0</v>
      </c>
      <c r="I720" s="173">
        <f>I721+I722</f>
        <v>-100</v>
      </c>
      <c r="J720" s="173">
        <f>J721+J722</f>
        <v>682.8</v>
      </c>
    </row>
    <row r="721" spans="1:10" s="21" customFormat="1" ht="45.75" customHeight="1">
      <c r="A721" s="10" t="s">
        <v>27</v>
      </c>
      <c r="B721" s="46" t="s">
        <v>166</v>
      </c>
      <c r="C721" s="46" t="s">
        <v>67</v>
      </c>
      <c r="D721" s="46" t="s">
        <v>428</v>
      </c>
      <c r="E721" s="46" t="s">
        <v>30</v>
      </c>
      <c r="F721" s="173">
        <v>15</v>
      </c>
      <c r="G721" s="173">
        <v>0</v>
      </c>
      <c r="H721" s="173">
        <v>0</v>
      </c>
      <c r="I721" s="173">
        <v>0</v>
      </c>
      <c r="J721" s="173">
        <f t="shared" si="52"/>
        <v>15</v>
      </c>
    </row>
    <row r="722" spans="1:10" s="21" customFormat="1" ht="12.75">
      <c r="A722" s="8" t="s">
        <v>24</v>
      </c>
      <c r="B722" s="45" t="s">
        <v>166</v>
      </c>
      <c r="C722" s="45" t="s">
        <v>67</v>
      </c>
      <c r="D722" s="45" t="s">
        <v>428</v>
      </c>
      <c r="E722" s="45" t="s">
        <v>23</v>
      </c>
      <c r="F722" s="173">
        <v>767.8</v>
      </c>
      <c r="G722" s="173">
        <v>0</v>
      </c>
      <c r="H722" s="173">
        <v>0</v>
      </c>
      <c r="I722" s="173">
        <v>-100</v>
      </c>
      <c r="J722" s="173">
        <f t="shared" si="52"/>
        <v>667.8</v>
      </c>
    </row>
    <row r="723" spans="1:10" s="21" customFormat="1" ht="33.75">
      <c r="A723" s="7" t="s">
        <v>132</v>
      </c>
      <c r="B723" s="46" t="s">
        <v>166</v>
      </c>
      <c r="C723" s="46" t="s">
        <v>67</v>
      </c>
      <c r="D723" s="46" t="s">
        <v>429</v>
      </c>
      <c r="E723" s="46" t="s">
        <v>283</v>
      </c>
      <c r="F723" s="173">
        <v>7877.2</v>
      </c>
      <c r="G723" s="173">
        <f>G724+G725</f>
        <v>0</v>
      </c>
      <c r="H723" s="173">
        <f>H724+H725</f>
        <v>0</v>
      </c>
      <c r="I723" s="173">
        <f>I724+I725</f>
        <v>0</v>
      </c>
      <c r="J723" s="173">
        <f>J724+J725</f>
        <v>7877.2</v>
      </c>
    </row>
    <row r="724" spans="1:10" s="21" customFormat="1" ht="33.75">
      <c r="A724" s="10" t="s">
        <v>27</v>
      </c>
      <c r="B724" s="46" t="s">
        <v>166</v>
      </c>
      <c r="C724" s="46" t="s">
        <v>67</v>
      </c>
      <c r="D724" s="46" t="s">
        <v>429</v>
      </c>
      <c r="E724" s="46" t="s">
        <v>30</v>
      </c>
      <c r="F724" s="173">
        <v>150</v>
      </c>
      <c r="G724" s="173">
        <v>0</v>
      </c>
      <c r="H724" s="173">
        <v>0</v>
      </c>
      <c r="I724" s="173">
        <v>0</v>
      </c>
      <c r="J724" s="173">
        <f t="shared" si="52"/>
        <v>150</v>
      </c>
    </row>
    <row r="725" spans="1:10" s="21" customFormat="1" ht="12.75">
      <c r="A725" s="8" t="s">
        <v>24</v>
      </c>
      <c r="B725" s="45" t="s">
        <v>166</v>
      </c>
      <c r="C725" s="45" t="s">
        <v>67</v>
      </c>
      <c r="D725" s="45" t="s">
        <v>429</v>
      </c>
      <c r="E725" s="45" t="s">
        <v>23</v>
      </c>
      <c r="F725" s="173">
        <v>7727.2</v>
      </c>
      <c r="G725" s="173">
        <v>0</v>
      </c>
      <c r="H725" s="173">
        <v>0</v>
      </c>
      <c r="I725" s="173">
        <v>0</v>
      </c>
      <c r="J725" s="173">
        <f t="shared" si="52"/>
        <v>7727.2</v>
      </c>
    </row>
    <row r="726" spans="1:10" s="21" customFormat="1" ht="57.75" customHeight="1">
      <c r="A726" s="7" t="s">
        <v>430</v>
      </c>
      <c r="B726" s="46" t="s">
        <v>166</v>
      </c>
      <c r="C726" s="46" t="s">
        <v>67</v>
      </c>
      <c r="D726" s="46" t="s">
        <v>431</v>
      </c>
      <c r="E726" s="46" t="s">
        <v>283</v>
      </c>
      <c r="F726" s="173">
        <v>83.6</v>
      </c>
      <c r="G726" s="173">
        <f>G727+G728</f>
        <v>0</v>
      </c>
      <c r="H726" s="173">
        <f>H727+H728</f>
        <v>0</v>
      </c>
      <c r="I726" s="173">
        <f>I727+I728</f>
        <v>0</v>
      </c>
      <c r="J726" s="173">
        <f>J727+J728</f>
        <v>83.6</v>
      </c>
    </row>
    <row r="727" spans="1:10" s="21" customFormat="1" ht="27.75" customHeight="1">
      <c r="A727" s="10" t="s">
        <v>27</v>
      </c>
      <c r="B727" s="45" t="s">
        <v>166</v>
      </c>
      <c r="C727" s="45" t="s">
        <v>67</v>
      </c>
      <c r="D727" s="45" t="s">
        <v>431</v>
      </c>
      <c r="E727" s="46" t="s">
        <v>30</v>
      </c>
      <c r="F727" s="173">
        <v>2</v>
      </c>
      <c r="G727" s="173">
        <v>0</v>
      </c>
      <c r="H727" s="173">
        <v>0</v>
      </c>
      <c r="I727" s="173">
        <v>0</v>
      </c>
      <c r="J727" s="173">
        <f t="shared" si="52"/>
        <v>2</v>
      </c>
    </row>
    <row r="728" spans="1:10" s="21" customFormat="1" ht="12.75">
      <c r="A728" s="8" t="s">
        <v>24</v>
      </c>
      <c r="B728" s="45" t="s">
        <v>166</v>
      </c>
      <c r="C728" s="45" t="s">
        <v>67</v>
      </c>
      <c r="D728" s="45" t="s">
        <v>431</v>
      </c>
      <c r="E728" s="45" t="s">
        <v>23</v>
      </c>
      <c r="F728" s="173">
        <v>81.6</v>
      </c>
      <c r="G728" s="173">
        <v>0</v>
      </c>
      <c r="H728" s="173">
        <v>0</v>
      </c>
      <c r="I728" s="173">
        <v>0</v>
      </c>
      <c r="J728" s="173">
        <f t="shared" si="52"/>
        <v>81.6</v>
      </c>
    </row>
    <row r="729" spans="1:10" s="21" customFormat="1" ht="45">
      <c r="A729" s="7" t="s">
        <v>433</v>
      </c>
      <c r="B729" s="46" t="s">
        <v>166</v>
      </c>
      <c r="C729" s="46" t="s">
        <v>67</v>
      </c>
      <c r="D729" s="46" t="s">
        <v>434</v>
      </c>
      <c r="E729" s="46" t="s">
        <v>283</v>
      </c>
      <c r="F729" s="173">
        <v>6.5</v>
      </c>
      <c r="G729" s="173">
        <f>G730+G731</f>
        <v>0</v>
      </c>
      <c r="H729" s="173">
        <f>H730+H731</f>
        <v>0</v>
      </c>
      <c r="I729" s="173">
        <f>I730+I731</f>
        <v>0</v>
      </c>
      <c r="J729" s="173">
        <f>J730+J731</f>
        <v>6.5</v>
      </c>
    </row>
    <row r="730" spans="1:10" s="21" customFormat="1" ht="33.75">
      <c r="A730" s="10" t="s">
        <v>27</v>
      </c>
      <c r="B730" s="45" t="s">
        <v>166</v>
      </c>
      <c r="C730" s="45" t="s">
        <v>67</v>
      </c>
      <c r="D730" s="45" t="s">
        <v>434</v>
      </c>
      <c r="E730" s="46" t="s">
        <v>30</v>
      </c>
      <c r="F730" s="173">
        <v>0.1</v>
      </c>
      <c r="G730" s="173">
        <v>0</v>
      </c>
      <c r="H730" s="173">
        <v>0</v>
      </c>
      <c r="I730" s="173">
        <v>0</v>
      </c>
      <c r="J730" s="173">
        <f t="shared" si="52"/>
        <v>0.1</v>
      </c>
    </row>
    <row r="731" spans="1:10" s="21" customFormat="1" ht="12.75">
      <c r="A731" s="8" t="s">
        <v>24</v>
      </c>
      <c r="B731" s="45" t="s">
        <v>166</v>
      </c>
      <c r="C731" s="45" t="s">
        <v>67</v>
      </c>
      <c r="D731" s="45" t="s">
        <v>434</v>
      </c>
      <c r="E731" s="45" t="s">
        <v>23</v>
      </c>
      <c r="F731" s="173">
        <v>6.4</v>
      </c>
      <c r="G731" s="173">
        <v>0</v>
      </c>
      <c r="H731" s="173">
        <v>0</v>
      </c>
      <c r="I731" s="173">
        <v>0</v>
      </c>
      <c r="J731" s="173">
        <f t="shared" si="52"/>
        <v>6.4</v>
      </c>
    </row>
    <row r="732" spans="1:10" s="21" customFormat="1" ht="56.25">
      <c r="A732" s="26" t="s">
        <v>401</v>
      </c>
      <c r="B732" s="46" t="s">
        <v>166</v>
      </c>
      <c r="C732" s="46" t="s">
        <v>67</v>
      </c>
      <c r="D732" s="46" t="s">
        <v>436</v>
      </c>
      <c r="E732" s="46" t="s">
        <v>283</v>
      </c>
      <c r="F732" s="173">
        <v>586.8</v>
      </c>
      <c r="G732" s="173">
        <f>G733+G734</f>
        <v>0</v>
      </c>
      <c r="H732" s="173">
        <f>H733+H734</f>
        <v>0</v>
      </c>
      <c r="I732" s="173">
        <f>I733+I734</f>
        <v>0</v>
      </c>
      <c r="J732" s="173">
        <f>J733+J734</f>
        <v>586.8</v>
      </c>
    </row>
    <row r="733" spans="1:10" s="21" customFormat="1" ht="33.75">
      <c r="A733" s="10" t="s">
        <v>27</v>
      </c>
      <c r="B733" s="45" t="s">
        <v>166</v>
      </c>
      <c r="C733" s="45" t="s">
        <v>67</v>
      </c>
      <c r="D733" s="45" t="s">
        <v>436</v>
      </c>
      <c r="E733" s="46" t="s">
        <v>30</v>
      </c>
      <c r="F733" s="173">
        <v>16</v>
      </c>
      <c r="G733" s="173">
        <v>0</v>
      </c>
      <c r="H733" s="173">
        <v>0</v>
      </c>
      <c r="I733" s="173">
        <v>0</v>
      </c>
      <c r="J733" s="173">
        <f t="shared" si="52"/>
        <v>16</v>
      </c>
    </row>
    <row r="734" spans="1:10" s="21" customFormat="1" ht="12.75">
      <c r="A734" s="8" t="s">
        <v>24</v>
      </c>
      <c r="B734" s="45" t="s">
        <v>166</v>
      </c>
      <c r="C734" s="45" t="s">
        <v>67</v>
      </c>
      <c r="D734" s="45" t="s">
        <v>436</v>
      </c>
      <c r="E734" s="45" t="s">
        <v>23</v>
      </c>
      <c r="F734" s="173">
        <v>570.8</v>
      </c>
      <c r="G734" s="173">
        <v>0</v>
      </c>
      <c r="H734" s="173">
        <v>0</v>
      </c>
      <c r="I734" s="173">
        <v>0</v>
      </c>
      <c r="J734" s="173">
        <f t="shared" si="52"/>
        <v>570.8</v>
      </c>
    </row>
    <row r="735" spans="1:10" s="21" customFormat="1" ht="22.5">
      <c r="A735" s="7" t="s">
        <v>139</v>
      </c>
      <c r="B735" s="46" t="s">
        <v>166</v>
      </c>
      <c r="C735" s="46" t="s">
        <v>67</v>
      </c>
      <c r="D735" s="46" t="s">
        <v>437</v>
      </c>
      <c r="E735" s="46" t="s">
        <v>283</v>
      </c>
      <c r="F735" s="173">
        <v>11695.800000000001</v>
      </c>
      <c r="G735" s="173">
        <f>G736+G737</f>
        <v>0</v>
      </c>
      <c r="H735" s="173">
        <f>H736+H737</f>
        <v>0</v>
      </c>
      <c r="I735" s="173">
        <f>I736+I737</f>
        <v>0</v>
      </c>
      <c r="J735" s="173">
        <f>J736+J737</f>
        <v>11695.800000000001</v>
      </c>
    </row>
    <row r="736" spans="1:10" s="21" customFormat="1" ht="33.75">
      <c r="A736" s="10" t="s">
        <v>27</v>
      </c>
      <c r="B736" s="46" t="s">
        <v>166</v>
      </c>
      <c r="C736" s="46" t="s">
        <v>67</v>
      </c>
      <c r="D736" s="46" t="s">
        <v>437</v>
      </c>
      <c r="E736" s="46" t="s">
        <v>30</v>
      </c>
      <c r="F736" s="173">
        <v>150</v>
      </c>
      <c r="G736" s="173">
        <v>0</v>
      </c>
      <c r="H736" s="173">
        <v>0</v>
      </c>
      <c r="I736" s="173">
        <v>0</v>
      </c>
      <c r="J736" s="173">
        <f t="shared" si="52"/>
        <v>150</v>
      </c>
    </row>
    <row r="737" spans="1:10" s="21" customFormat="1" ht="12.75">
      <c r="A737" s="8" t="s">
        <v>24</v>
      </c>
      <c r="B737" s="45" t="s">
        <v>166</v>
      </c>
      <c r="C737" s="45" t="s">
        <v>67</v>
      </c>
      <c r="D737" s="45" t="s">
        <v>437</v>
      </c>
      <c r="E737" s="45" t="s">
        <v>23</v>
      </c>
      <c r="F737" s="173">
        <v>11545.800000000001</v>
      </c>
      <c r="G737" s="173">
        <v>0</v>
      </c>
      <c r="H737" s="173">
        <v>0</v>
      </c>
      <c r="I737" s="173">
        <v>0</v>
      </c>
      <c r="J737" s="173">
        <f t="shared" si="52"/>
        <v>11545.800000000001</v>
      </c>
    </row>
    <row r="738" spans="1:10" s="21" customFormat="1" ht="45">
      <c r="A738" s="7" t="s">
        <v>715</v>
      </c>
      <c r="B738" s="46" t="s">
        <v>166</v>
      </c>
      <c r="C738" s="46" t="s">
        <v>67</v>
      </c>
      <c r="D738" s="46" t="s">
        <v>714</v>
      </c>
      <c r="E738" s="46" t="s">
        <v>283</v>
      </c>
      <c r="F738" s="173">
        <v>0</v>
      </c>
      <c r="G738" s="173">
        <f>G739</f>
        <v>0</v>
      </c>
      <c r="H738" s="173">
        <f>H739</f>
        <v>0</v>
      </c>
      <c r="I738" s="173">
        <f>I739</f>
        <v>0</v>
      </c>
      <c r="J738" s="173">
        <f>J739</f>
        <v>0</v>
      </c>
    </row>
    <row r="739" spans="1:10" s="21" customFormat="1" ht="12.75">
      <c r="A739" s="8" t="s">
        <v>24</v>
      </c>
      <c r="B739" s="45" t="s">
        <v>166</v>
      </c>
      <c r="C739" s="45" t="s">
        <v>67</v>
      </c>
      <c r="D739" s="45" t="s">
        <v>714</v>
      </c>
      <c r="E739" s="45" t="s">
        <v>23</v>
      </c>
      <c r="F739" s="173">
        <v>0</v>
      </c>
      <c r="G739" s="173">
        <v>0</v>
      </c>
      <c r="H739" s="173">
        <v>0</v>
      </c>
      <c r="I739" s="173">
        <v>0</v>
      </c>
      <c r="J739" s="173">
        <f t="shared" si="52"/>
        <v>0</v>
      </c>
    </row>
    <row r="740" spans="1:10" s="21" customFormat="1" ht="33.75">
      <c r="A740" s="7" t="s">
        <v>152</v>
      </c>
      <c r="B740" s="46" t="s">
        <v>166</v>
      </c>
      <c r="C740" s="46" t="s">
        <v>67</v>
      </c>
      <c r="D740" s="46" t="s">
        <v>438</v>
      </c>
      <c r="E740" s="46" t="s">
        <v>283</v>
      </c>
      <c r="F740" s="173">
        <v>0</v>
      </c>
      <c r="G740" s="173">
        <v>0</v>
      </c>
      <c r="H740" s="173">
        <v>0</v>
      </c>
      <c r="I740" s="173">
        <v>0</v>
      </c>
      <c r="J740" s="173">
        <f t="shared" si="52"/>
        <v>0</v>
      </c>
    </row>
    <row r="741" spans="1:10" s="21" customFormat="1" ht="12.75">
      <c r="A741" s="8" t="s">
        <v>24</v>
      </c>
      <c r="B741" s="45" t="s">
        <v>166</v>
      </c>
      <c r="C741" s="45" t="s">
        <v>67</v>
      </c>
      <c r="D741" s="45" t="s">
        <v>438</v>
      </c>
      <c r="E741" s="45" t="s">
        <v>23</v>
      </c>
      <c r="F741" s="173">
        <v>0</v>
      </c>
      <c r="G741" s="173">
        <v>0</v>
      </c>
      <c r="H741" s="173">
        <v>0</v>
      </c>
      <c r="I741" s="173">
        <v>0</v>
      </c>
      <c r="J741" s="173">
        <f t="shared" si="52"/>
        <v>0</v>
      </c>
    </row>
    <row r="742" spans="1:10" s="113" customFormat="1" ht="48" customHeight="1">
      <c r="A742" s="7" t="s">
        <v>35</v>
      </c>
      <c r="B742" s="46" t="s">
        <v>166</v>
      </c>
      <c r="C742" s="46" t="s">
        <v>67</v>
      </c>
      <c r="D742" s="46" t="s">
        <v>439</v>
      </c>
      <c r="E742" s="46" t="s">
        <v>283</v>
      </c>
      <c r="F742" s="173">
        <v>510.4</v>
      </c>
      <c r="G742" s="173">
        <f>G743+G744</f>
        <v>0</v>
      </c>
      <c r="H742" s="173">
        <f>H743+H744</f>
        <v>0</v>
      </c>
      <c r="I742" s="173">
        <f>I743+I744</f>
        <v>48</v>
      </c>
      <c r="J742" s="173">
        <f>J743+J744</f>
        <v>558.3999999999999</v>
      </c>
    </row>
    <row r="743" spans="1:10" s="113" customFormat="1" ht="30.75" customHeight="1">
      <c r="A743" s="10" t="s">
        <v>27</v>
      </c>
      <c r="B743" s="45" t="s">
        <v>166</v>
      </c>
      <c r="C743" s="45" t="s">
        <v>67</v>
      </c>
      <c r="D743" s="45" t="s">
        <v>439</v>
      </c>
      <c r="E743" s="46" t="s">
        <v>30</v>
      </c>
      <c r="F743" s="173">
        <v>7.136</v>
      </c>
      <c r="G743" s="173">
        <v>0</v>
      </c>
      <c r="H743" s="173">
        <v>0</v>
      </c>
      <c r="I743" s="173">
        <v>0</v>
      </c>
      <c r="J743" s="173">
        <f t="shared" si="52"/>
        <v>7.136</v>
      </c>
    </row>
    <row r="744" spans="1:10" s="113" customFormat="1" ht="12.75">
      <c r="A744" s="8" t="s">
        <v>24</v>
      </c>
      <c r="B744" s="45" t="s">
        <v>166</v>
      </c>
      <c r="C744" s="45" t="s">
        <v>67</v>
      </c>
      <c r="D744" s="45" t="s">
        <v>439</v>
      </c>
      <c r="E744" s="45" t="s">
        <v>23</v>
      </c>
      <c r="F744" s="173">
        <v>503.26399999999995</v>
      </c>
      <c r="G744" s="173">
        <v>0</v>
      </c>
      <c r="H744" s="173">
        <v>0</v>
      </c>
      <c r="I744" s="173">
        <v>48</v>
      </c>
      <c r="J744" s="173">
        <f t="shared" si="52"/>
        <v>551.2639999999999</v>
      </c>
    </row>
    <row r="745" spans="1:10" s="113" customFormat="1" ht="33.75">
      <c r="A745" s="7" t="s">
        <v>150</v>
      </c>
      <c r="B745" s="46" t="s">
        <v>166</v>
      </c>
      <c r="C745" s="46" t="s">
        <v>67</v>
      </c>
      <c r="D745" s="46" t="s">
        <v>440</v>
      </c>
      <c r="E745" s="46" t="s">
        <v>283</v>
      </c>
      <c r="F745" s="173">
        <v>23047.4</v>
      </c>
      <c r="G745" s="173">
        <f>G746+G747</f>
        <v>0</v>
      </c>
      <c r="H745" s="173">
        <f>H746+H747</f>
        <v>0</v>
      </c>
      <c r="I745" s="173">
        <f>I746+I747</f>
        <v>-1150</v>
      </c>
      <c r="J745" s="173">
        <f>J746+J747</f>
        <v>21897.4</v>
      </c>
    </row>
    <row r="746" spans="1:10" s="113" customFormat="1" ht="33.75">
      <c r="A746" s="10" t="s">
        <v>27</v>
      </c>
      <c r="B746" s="46" t="s">
        <v>166</v>
      </c>
      <c r="C746" s="46" t="s">
        <v>67</v>
      </c>
      <c r="D746" s="46" t="s">
        <v>440</v>
      </c>
      <c r="E746" s="46" t="s">
        <v>30</v>
      </c>
      <c r="F746" s="173">
        <v>305</v>
      </c>
      <c r="G746" s="173">
        <v>0</v>
      </c>
      <c r="H746" s="173">
        <v>0</v>
      </c>
      <c r="I746" s="173">
        <v>0</v>
      </c>
      <c r="J746" s="173">
        <f t="shared" si="52"/>
        <v>305</v>
      </c>
    </row>
    <row r="747" spans="1:10" s="113" customFormat="1" ht="12.75">
      <c r="A747" s="8" t="s">
        <v>24</v>
      </c>
      <c r="B747" s="45" t="s">
        <v>166</v>
      </c>
      <c r="C747" s="45" t="s">
        <v>67</v>
      </c>
      <c r="D747" s="45" t="s">
        <v>440</v>
      </c>
      <c r="E747" s="45" t="s">
        <v>23</v>
      </c>
      <c r="F747" s="173">
        <v>22742.4</v>
      </c>
      <c r="G747" s="173">
        <v>0</v>
      </c>
      <c r="H747" s="173">
        <v>0</v>
      </c>
      <c r="I747" s="173">
        <v>-1150</v>
      </c>
      <c r="J747" s="173">
        <f t="shared" si="52"/>
        <v>21592.4</v>
      </c>
    </row>
    <row r="748" spans="1:10" s="113" customFormat="1" ht="93" customHeight="1">
      <c r="A748" s="22" t="s">
        <v>140</v>
      </c>
      <c r="B748" s="46" t="s">
        <v>166</v>
      </c>
      <c r="C748" s="46" t="s">
        <v>67</v>
      </c>
      <c r="D748" s="46" t="s">
        <v>441</v>
      </c>
      <c r="E748" s="46" t="s">
        <v>283</v>
      </c>
      <c r="F748" s="173">
        <v>0</v>
      </c>
      <c r="G748" s="173">
        <v>0</v>
      </c>
      <c r="H748" s="173">
        <v>0</v>
      </c>
      <c r="I748" s="173">
        <v>0</v>
      </c>
      <c r="J748" s="173">
        <f t="shared" si="52"/>
        <v>0</v>
      </c>
    </row>
    <row r="749" spans="1:10" s="21" customFormat="1" ht="12.75">
      <c r="A749" s="8" t="s">
        <v>24</v>
      </c>
      <c r="B749" s="45" t="s">
        <v>166</v>
      </c>
      <c r="C749" s="45" t="s">
        <v>67</v>
      </c>
      <c r="D749" s="45" t="s">
        <v>441</v>
      </c>
      <c r="E749" s="45" t="s">
        <v>23</v>
      </c>
      <c r="F749" s="173">
        <v>0</v>
      </c>
      <c r="G749" s="173">
        <v>0</v>
      </c>
      <c r="H749" s="173">
        <v>0</v>
      </c>
      <c r="I749" s="173">
        <v>0</v>
      </c>
      <c r="J749" s="173">
        <f t="shared" si="52"/>
        <v>0</v>
      </c>
    </row>
    <row r="750" spans="1:10" s="21" customFormat="1" ht="33.75">
      <c r="A750" s="7" t="s">
        <v>224</v>
      </c>
      <c r="B750" s="46" t="s">
        <v>166</v>
      </c>
      <c r="C750" s="46" t="s">
        <v>67</v>
      </c>
      <c r="D750" s="46" t="s">
        <v>442</v>
      </c>
      <c r="E750" s="46" t="s">
        <v>283</v>
      </c>
      <c r="F750" s="173">
        <v>21341.616000000005</v>
      </c>
      <c r="G750" s="173">
        <f>G751+G752</f>
        <v>-1045.572</v>
      </c>
      <c r="H750" s="173">
        <f>H751+H752</f>
        <v>0</v>
      </c>
      <c r="I750" s="173">
        <f>I751+I752</f>
        <v>0</v>
      </c>
      <c r="J750" s="173">
        <f>J751+J752</f>
        <v>20296.044000000005</v>
      </c>
    </row>
    <row r="751" spans="1:10" s="21" customFormat="1" ht="33.75">
      <c r="A751" s="10" t="s">
        <v>27</v>
      </c>
      <c r="B751" s="46" t="s">
        <v>166</v>
      </c>
      <c r="C751" s="46" t="s">
        <v>67</v>
      </c>
      <c r="D751" s="46" t="s">
        <v>442</v>
      </c>
      <c r="E751" s="46" t="s">
        <v>30</v>
      </c>
      <c r="F751" s="173">
        <v>250</v>
      </c>
      <c r="G751" s="173">
        <v>0</v>
      </c>
      <c r="H751" s="173">
        <v>0</v>
      </c>
      <c r="I751" s="173">
        <v>0</v>
      </c>
      <c r="J751" s="173">
        <f t="shared" si="52"/>
        <v>250</v>
      </c>
    </row>
    <row r="752" spans="1:10" s="21" customFormat="1" ht="12.75">
      <c r="A752" s="8" t="s">
        <v>24</v>
      </c>
      <c r="B752" s="45" t="s">
        <v>166</v>
      </c>
      <c r="C752" s="45" t="s">
        <v>67</v>
      </c>
      <c r="D752" s="45" t="s">
        <v>442</v>
      </c>
      <c r="E752" s="45" t="s">
        <v>23</v>
      </c>
      <c r="F752" s="173">
        <v>21091.616000000005</v>
      </c>
      <c r="G752" s="173">
        <v>-1045.572</v>
      </c>
      <c r="H752" s="173">
        <v>0</v>
      </c>
      <c r="I752" s="173">
        <v>0</v>
      </c>
      <c r="J752" s="173">
        <f t="shared" si="52"/>
        <v>20046.044000000005</v>
      </c>
    </row>
    <row r="753" spans="1:10" s="21" customFormat="1" ht="56.25">
      <c r="A753" s="7" t="s">
        <v>91</v>
      </c>
      <c r="B753" s="46" t="s">
        <v>166</v>
      </c>
      <c r="C753" s="46" t="s">
        <v>67</v>
      </c>
      <c r="D753" s="46" t="s">
        <v>443</v>
      </c>
      <c r="E753" s="46" t="s">
        <v>283</v>
      </c>
      <c r="F753" s="173">
        <v>391.1</v>
      </c>
      <c r="G753" s="173">
        <f>G754+G755</f>
        <v>0</v>
      </c>
      <c r="H753" s="173">
        <f>H754+H755</f>
        <v>0</v>
      </c>
      <c r="I753" s="173">
        <f>I754+I755</f>
        <v>0</v>
      </c>
      <c r="J753" s="173">
        <f>J754+J755</f>
        <v>391.1</v>
      </c>
    </row>
    <row r="754" spans="1:10" s="21" customFormat="1" ht="33.75">
      <c r="A754" s="10" t="s">
        <v>27</v>
      </c>
      <c r="B754" s="46" t="s">
        <v>166</v>
      </c>
      <c r="C754" s="46" t="s">
        <v>67</v>
      </c>
      <c r="D754" s="46" t="s">
        <v>443</v>
      </c>
      <c r="E754" s="46" t="s">
        <v>30</v>
      </c>
      <c r="F754" s="173">
        <v>10</v>
      </c>
      <c r="G754" s="173">
        <v>0</v>
      </c>
      <c r="H754" s="173">
        <v>0</v>
      </c>
      <c r="I754" s="173">
        <v>0</v>
      </c>
      <c r="J754" s="173">
        <f t="shared" si="52"/>
        <v>10</v>
      </c>
    </row>
    <row r="755" spans="1:10" s="21" customFormat="1" ht="12.75">
      <c r="A755" s="8" t="s">
        <v>24</v>
      </c>
      <c r="B755" s="45" t="s">
        <v>166</v>
      </c>
      <c r="C755" s="45" t="s">
        <v>67</v>
      </c>
      <c r="D755" s="45" t="s">
        <v>443</v>
      </c>
      <c r="E755" s="45" t="s">
        <v>23</v>
      </c>
      <c r="F755" s="173">
        <v>381.1</v>
      </c>
      <c r="G755" s="173">
        <v>0</v>
      </c>
      <c r="H755" s="173">
        <v>0</v>
      </c>
      <c r="I755" s="173">
        <v>0</v>
      </c>
      <c r="J755" s="173">
        <f t="shared" si="52"/>
        <v>381.1</v>
      </c>
    </row>
    <row r="756" spans="1:10" s="21" customFormat="1" ht="22.5">
      <c r="A756" s="26" t="s">
        <v>445</v>
      </c>
      <c r="B756" s="46" t="s">
        <v>166</v>
      </c>
      <c r="C756" s="46" t="s">
        <v>67</v>
      </c>
      <c r="D756" s="46" t="s">
        <v>444</v>
      </c>
      <c r="E756" s="46" t="s">
        <v>283</v>
      </c>
      <c r="F756" s="173">
        <v>0.2</v>
      </c>
      <c r="G756" s="173">
        <v>0</v>
      </c>
      <c r="H756" s="173">
        <v>0</v>
      </c>
      <c r="I756" s="173">
        <v>0</v>
      </c>
      <c r="J756" s="173">
        <f t="shared" si="52"/>
        <v>0.2</v>
      </c>
    </row>
    <row r="757" spans="1:10" s="21" customFormat="1" ht="12.75">
      <c r="A757" s="8" t="s">
        <v>24</v>
      </c>
      <c r="B757" s="45" t="s">
        <v>166</v>
      </c>
      <c r="C757" s="45" t="s">
        <v>67</v>
      </c>
      <c r="D757" s="45" t="s">
        <v>444</v>
      </c>
      <c r="E757" s="45" t="s">
        <v>23</v>
      </c>
      <c r="F757" s="173">
        <v>0.2</v>
      </c>
      <c r="G757" s="173">
        <v>0</v>
      </c>
      <c r="H757" s="173">
        <v>0</v>
      </c>
      <c r="I757" s="173">
        <v>0</v>
      </c>
      <c r="J757" s="173">
        <f t="shared" si="52"/>
        <v>0.2</v>
      </c>
    </row>
    <row r="758" spans="1:10" s="21" customFormat="1" ht="72" customHeight="1">
      <c r="A758" s="15" t="s">
        <v>448</v>
      </c>
      <c r="B758" s="46" t="s">
        <v>166</v>
      </c>
      <c r="C758" s="46" t="s">
        <v>67</v>
      </c>
      <c r="D758" s="46" t="s">
        <v>447</v>
      </c>
      <c r="E758" s="46" t="s">
        <v>283</v>
      </c>
      <c r="F758" s="173">
        <v>1775.4</v>
      </c>
      <c r="G758" s="173">
        <f>G759+G760</f>
        <v>0</v>
      </c>
      <c r="H758" s="173">
        <f>H759+H760</f>
        <v>0</v>
      </c>
      <c r="I758" s="173">
        <f>I759+I760</f>
        <v>0</v>
      </c>
      <c r="J758" s="173">
        <f>J759+J760</f>
        <v>1775.4</v>
      </c>
    </row>
    <row r="759" spans="1:10" s="21" customFormat="1" ht="39.75" customHeight="1">
      <c r="A759" s="10" t="s">
        <v>27</v>
      </c>
      <c r="B759" s="46" t="s">
        <v>166</v>
      </c>
      <c r="C759" s="46" t="s">
        <v>67</v>
      </c>
      <c r="D759" s="46" t="s">
        <v>447</v>
      </c>
      <c r="E759" s="46" t="s">
        <v>30</v>
      </c>
      <c r="F759" s="173">
        <v>33</v>
      </c>
      <c r="G759" s="173">
        <v>0</v>
      </c>
      <c r="H759" s="173">
        <v>0</v>
      </c>
      <c r="I759" s="173">
        <v>0</v>
      </c>
      <c r="J759" s="173">
        <f t="shared" si="52"/>
        <v>33</v>
      </c>
    </row>
    <row r="760" spans="1:10" s="21" customFormat="1" ht="12.75">
      <c r="A760" s="8" t="s">
        <v>24</v>
      </c>
      <c r="B760" s="45" t="s">
        <v>166</v>
      </c>
      <c r="C760" s="45" t="s">
        <v>67</v>
      </c>
      <c r="D760" s="45" t="s">
        <v>447</v>
      </c>
      <c r="E760" s="45" t="s">
        <v>23</v>
      </c>
      <c r="F760" s="173">
        <v>1742.4</v>
      </c>
      <c r="G760" s="173">
        <v>0</v>
      </c>
      <c r="H760" s="173">
        <v>0</v>
      </c>
      <c r="I760" s="173">
        <v>0</v>
      </c>
      <c r="J760" s="173">
        <f t="shared" si="52"/>
        <v>1742.4</v>
      </c>
    </row>
    <row r="761" spans="1:10" s="19" customFormat="1" ht="12.75">
      <c r="A761" s="7" t="s">
        <v>149</v>
      </c>
      <c r="B761" s="46" t="s">
        <v>166</v>
      </c>
      <c r="C761" s="46" t="s">
        <v>67</v>
      </c>
      <c r="D761" s="46" t="s">
        <v>96</v>
      </c>
      <c r="E761" s="46"/>
      <c r="F761" s="173">
        <v>4043.741</v>
      </c>
      <c r="G761" s="173">
        <f>G762</f>
        <v>-103.5</v>
      </c>
      <c r="H761" s="173">
        <f>H762</f>
        <v>0</v>
      </c>
      <c r="I761" s="173">
        <f>I762</f>
        <v>0</v>
      </c>
      <c r="J761" s="173">
        <f>J762</f>
        <v>3940.241</v>
      </c>
    </row>
    <row r="762" spans="1:10" s="21" customFormat="1" ht="22.5">
      <c r="A762" s="7" t="s">
        <v>167</v>
      </c>
      <c r="B762" s="46" t="s">
        <v>166</v>
      </c>
      <c r="C762" s="46" t="s">
        <v>67</v>
      </c>
      <c r="D762" s="46" t="s">
        <v>110</v>
      </c>
      <c r="E762" s="46" t="s">
        <v>283</v>
      </c>
      <c r="F762" s="173">
        <v>4043.741</v>
      </c>
      <c r="G762" s="173">
        <f>G763+G764</f>
        <v>-103.5</v>
      </c>
      <c r="H762" s="173">
        <f>H763+H764</f>
        <v>0</v>
      </c>
      <c r="I762" s="173">
        <f>I763+I764</f>
        <v>0</v>
      </c>
      <c r="J762" s="173">
        <f>J763+J764</f>
        <v>3940.241</v>
      </c>
    </row>
    <row r="763" spans="1:10" s="21" customFormat="1" ht="33.75">
      <c r="A763" s="10" t="s">
        <v>27</v>
      </c>
      <c r="B763" s="46" t="s">
        <v>166</v>
      </c>
      <c r="C763" s="46" t="s">
        <v>67</v>
      </c>
      <c r="D763" s="46" t="s">
        <v>110</v>
      </c>
      <c r="E763" s="46" t="s">
        <v>30</v>
      </c>
      <c r="F763" s="173">
        <v>55.443</v>
      </c>
      <c r="G763" s="173">
        <v>0</v>
      </c>
      <c r="H763" s="173">
        <v>0</v>
      </c>
      <c r="I763" s="173">
        <v>0</v>
      </c>
      <c r="J763" s="173">
        <f t="shared" si="52"/>
        <v>55.443</v>
      </c>
    </row>
    <row r="764" spans="1:10" s="19" customFormat="1" ht="12.75">
      <c r="A764" s="8" t="s">
        <v>24</v>
      </c>
      <c r="B764" s="45" t="s">
        <v>166</v>
      </c>
      <c r="C764" s="45" t="s">
        <v>67</v>
      </c>
      <c r="D764" s="45" t="s">
        <v>110</v>
      </c>
      <c r="E764" s="45" t="s">
        <v>23</v>
      </c>
      <c r="F764" s="173">
        <v>3988.298</v>
      </c>
      <c r="G764" s="173">
        <v>-103.5</v>
      </c>
      <c r="H764" s="173">
        <v>0</v>
      </c>
      <c r="I764" s="173">
        <v>0</v>
      </c>
      <c r="J764" s="173">
        <f t="shared" si="52"/>
        <v>3884.798</v>
      </c>
    </row>
    <row r="765" spans="1:10" s="19" customFormat="1" ht="11.25" customHeight="1">
      <c r="A765" s="5" t="s">
        <v>136</v>
      </c>
      <c r="B765" s="44" t="s">
        <v>166</v>
      </c>
      <c r="C765" s="44" t="s">
        <v>137</v>
      </c>
      <c r="D765" s="44"/>
      <c r="E765" s="44" t="s">
        <v>245</v>
      </c>
      <c r="F765" s="172">
        <v>86277.23999999999</v>
      </c>
      <c r="G765" s="172">
        <f>G766</f>
        <v>0</v>
      </c>
      <c r="H765" s="172">
        <f>H766</f>
        <v>0</v>
      </c>
      <c r="I765" s="172">
        <f>I766</f>
        <v>1059</v>
      </c>
      <c r="J765" s="172">
        <f>J766</f>
        <v>87336.23999999999</v>
      </c>
    </row>
    <row r="766" spans="1:10" s="19" customFormat="1" ht="22.5">
      <c r="A766" s="7" t="s">
        <v>525</v>
      </c>
      <c r="B766" s="46" t="s">
        <v>166</v>
      </c>
      <c r="C766" s="46" t="s">
        <v>137</v>
      </c>
      <c r="D766" s="46" t="s">
        <v>20</v>
      </c>
      <c r="E766" s="46" t="s">
        <v>283</v>
      </c>
      <c r="F766" s="173">
        <v>86277.23999999999</v>
      </c>
      <c r="G766" s="173">
        <f>G767+G769+G771+G774+G777+G780+G783</f>
        <v>0</v>
      </c>
      <c r="H766" s="173">
        <f>H767+H769+H771+H774+H777+H780+H783</f>
        <v>0</v>
      </c>
      <c r="I766" s="173">
        <f>I767+I769+I771+I774+I777+I780+I783</f>
        <v>1059</v>
      </c>
      <c r="J766" s="173">
        <f>J767+J769+J771+J774+J777+J780+J783</f>
        <v>87336.23999999999</v>
      </c>
    </row>
    <row r="767" spans="1:10" s="19" customFormat="1" ht="111.75" customHeight="1">
      <c r="A767" s="22" t="s">
        <v>116</v>
      </c>
      <c r="B767" s="46" t="s">
        <v>166</v>
      </c>
      <c r="C767" s="46" t="s">
        <v>137</v>
      </c>
      <c r="D767" s="46" t="s">
        <v>426</v>
      </c>
      <c r="E767" s="46" t="s">
        <v>283</v>
      </c>
      <c r="F767" s="173">
        <v>0</v>
      </c>
      <c r="G767" s="173">
        <v>0</v>
      </c>
      <c r="H767" s="173">
        <v>0</v>
      </c>
      <c r="I767" s="173">
        <v>0</v>
      </c>
      <c r="J767" s="173">
        <f t="shared" si="52"/>
        <v>0</v>
      </c>
    </row>
    <row r="768" spans="1:10" s="19" customFormat="1" ht="12.75">
      <c r="A768" s="8" t="s">
        <v>24</v>
      </c>
      <c r="B768" s="45" t="s">
        <v>166</v>
      </c>
      <c r="C768" s="45" t="s">
        <v>137</v>
      </c>
      <c r="D768" s="45" t="s">
        <v>426</v>
      </c>
      <c r="E768" s="45" t="s">
        <v>23</v>
      </c>
      <c r="F768" s="173">
        <v>0</v>
      </c>
      <c r="G768" s="173">
        <v>0</v>
      </c>
      <c r="H768" s="173">
        <v>0</v>
      </c>
      <c r="I768" s="173">
        <v>0</v>
      </c>
      <c r="J768" s="173">
        <f t="shared" si="52"/>
        <v>0</v>
      </c>
    </row>
    <row r="769" spans="1:10" s="19" customFormat="1" ht="45">
      <c r="A769" s="7" t="s">
        <v>131</v>
      </c>
      <c r="B769" s="46" t="s">
        <v>166</v>
      </c>
      <c r="C769" s="46" t="s">
        <v>137</v>
      </c>
      <c r="D769" s="46" t="s">
        <v>451</v>
      </c>
      <c r="E769" s="46" t="s">
        <v>283</v>
      </c>
      <c r="F769" s="173">
        <v>22207.04</v>
      </c>
      <c r="G769" s="173">
        <f>G770</f>
        <v>0</v>
      </c>
      <c r="H769" s="173">
        <f>H770</f>
        <v>0</v>
      </c>
      <c r="I769" s="173">
        <f>I770</f>
        <v>0</v>
      </c>
      <c r="J769" s="173">
        <f>J770</f>
        <v>22207.04</v>
      </c>
    </row>
    <row r="770" spans="1:10" s="19" customFormat="1" ht="22.5">
      <c r="A770" s="8" t="s">
        <v>121</v>
      </c>
      <c r="B770" s="45" t="s">
        <v>166</v>
      </c>
      <c r="C770" s="45" t="s">
        <v>137</v>
      </c>
      <c r="D770" s="45" t="s">
        <v>451</v>
      </c>
      <c r="E770" s="45" t="s">
        <v>29</v>
      </c>
      <c r="F770" s="173">
        <v>22207.04</v>
      </c>
      <c r="G770" s="173">
        <v>0</v>
      </c>
      <c r="H770" s="173">
        <v>0</v>
      </c>
      <c r="I770" s="173">
        <v>0</v>
      </c>
      <c r="J770" s="173">
        <f t="shared" si="52"/>
        <v>22207.04</v>
      </c>
    </row>
    <row r="771" spans="1:10" s="19" customFormat="1" ht="81.75" customHeight="1">
      <c r="A771" s="22" t="s">
        <v>50</v>
      </c>
      <c r="B771" s="46" t="s">
        <v>166</v>
      </c>
      <c r="C771" s="46" t="s">
        <v>137</v>
      </c>
      <c r="D771" s="46" t="s">
        <v>453</v>
      </c>
      <c r="E771" s="46" t="s">
        <v>283</v>
      </c>
      <c r="F771" s="173">
        <v>37863.4</v>
      </c>
      <c r="G771" s="173">
        <f>G772+G773</f>
        <v>0</v>
      </c>
      <c r="H771" s="173">
        <f>H772+H773</f>
        <v>0</v>
      </c>
      <c r="I771" s="173">
        <f>I772+I773</f>
        <v>1059</v>
      </c>
      <c r="J771" s="173">
        <f>J772+J773</f>
        <v>38922.4</v>
      </c>
    </row>
    <row r="772" spans="1:10" s="19" customFormat="1" ht="30" customHeight="1">
      <c r="A772" s="10" t="s">
        <v>27</v>
      </c>
      <c r="B772" s="45" t="s">
        <v>166</v>
      </c>
      <c r="C772" s="45" t="s">
        <v>137</v>
      </c>
      <c r="D772" s="45" t="s">
        <v>453</v>
      </c>
      <c r="E772" s="46" t="s">
        <v>30</v>
      </c>
      <c r="F772" s="173">
        <v>500</v>
      </c>
      <c r="G772" s="173">
        <v>0</v>
      </c>
      <c r="H772" s="173">
        <v>0</v>
      </c>
      <c r="I772" s="173">
        <v>0</v>
      </c>
      <c r="J772" s="173">
        <f t="shared" si="52"/>
        <v>500</v>
      </c>
    </row>
    <row r="773" spans="1:10" s="19" customFormat="1" ht="12.75">
      <c r="A773" s="8" t="s">
        <v>24</v>
      </c>
      <c r="B773" s="45" t="s">
        <v>166</v>
      </c>
      <c r="C773" s="45" t="s">
        <v>137</v>
      </c>
      <c r="D773" s="45" t="s">
        <v>453</v>
      </c>
      <c r="E773" s="45" t="s">
        <v>23</v>
      </c>
      <c r="F773" s="173">
        <v>37363.4</v>
      </c>
      <c r="G773" s="173">
        <v>0</v>
      </c>
      <c r="H773" s="173">
        <v>0</v>
      </c>
      <c r="I773" s="173">
        <v>1059</v>
      </c>
      <c r="J773" s="173">
        <f t="shared" si="52"/>
        <v>38422.4</v>
      </c>
    </row>
    <row r="774" spans="1:10" s="19" customFormat="1" ht="56.25">
      <c r="A774" s="22" t="s">
        <v>115</v>
      </c>
      <c r="B774" s="46" t="s">
        <v>166</v>
      </c>
      <c r="C774" s="46" t="s">
        <v>137</v>
      </c>
      <c r="D774" s="46" t="s">
        <v>454</v>
      </c>
      <c r="E774" s="46" t="s">
        <v>283</v>
      </c>
      <c r="F774" s="173">
        <v>7947.4</v>
      </c>
      <c r="G774" s="173">
        <f>G775+G776</f>
        <v>0</v>
      </c>
      <c r="H774" s="173">
        <f>H775+H776</f>
        <v>0</v>
      </c>
      <c r="I774" s="173">
        <f>I775+I776</f>
        <v>0</v>
      </c>
      <c r="J774" s="173">
        <f>J775+J776</f>
        <v>7947.4</v>
      </c>
    </row>
    <row r="775" spans="1:10" s="19" customFormat="1" ht="33.75">
      <c r="A775" s="10" t="s">
        <v>27</v>
      </c>
      <c r="B775" s="46" t="s">
        <v>166</v>
      </c>
      <c r="C775" s="46" t="s">
        <v>137</v>
      </c>
      <c r="D775" s="46" t="s">
        <v>454</v>
      </c>
      <c r="E775" s="46" t="s">
        <v>30</v>
      </c>
      <c r="F775" s="173">
        <v>120</v>
      </c>
      <c r="G775" s="173">
        <v>0</v>
      </c>
      <c r="H775" s="173">
        <v>0</v>
      </c>
      <c r="I775" s="173">
        <v>0</v>
      </c>
      <c r="J775" s="173">
        <f t="shared" si="52"/>
        <v>120</v>
      </c>
    </row>
    <row r="776" spans="1:10" s="19" customFormat="1" ht="12.75">
      <c r="A776" s="8" t="s">
        <v>24</v>
      </c>
      <c r="B776" s="45" t="s">
        <v>166</v>
      </c>
      <c r="C776" s="45" t="s">
        <v>137</v>
      </c>
      <c r="D776" s="45" t="s">
        <v>454</v>
      </c>
      <c r="E776" s="45" t="s">
        <v>23</v>
      </c>
      <c r="F776" s="173">
        <v>7827.4</v>
      </c>
      <c r="G776" s="173">
        <v>0</v>
      </c>
      <c r="H776" s="173">
        <v>0</v>
      </c>
      <c r="I776" s="173">
        <v>0</v>
      </c>
      <c r="J776" s="173">
        <f t="shared" si="52"/>
        <v>7827.4</v>
      </c>
    </row>
    <row r="777" spans="1:10" s="19" customFormat="1" ht="22.5">
      <c r="A777" s="7" t="s">
        <v>113</v>
      </c>
      <c r="B777" s="46" t="s">
        <v>166</v>
      </c>
      <c r="C777" s="46" t="s">
        <v>137</v>
      </c>
      <c r="D777" s="46" t="s">
        <v>455</v>
      </c>
      <c r="E777" s="46" t="s">
        <v>283</v>
      </c>
      <c r="F777" s="173">
        <v>15969</v>
      </c>
      <c r="G777" s="173">
        <f>G778+G779</f>
        <v>0</v>
      </c>
      <c r="H777" s="173">
        <f>H778+H779</f>
        <v>0</v>
      </c>
      <c r="I777" s="173">
        <f>I778+I779</f>
        <v>0</v>
      </c>
      <c r="J777" s="173">
        <f>J778+J779</f>
        <v>15969</v>
      </c>
    </row>
    <row r="778" spans="1:10" s="19" customFormat="1" ht="33.75">
      <c r="A778" s="10" t="s">
        <v>27</v>
      </c>
      <c r="B778" s="46" t="s">
        <v>166</v>
      </c>
      <c r="C778" s="46" t="s">
        <v>137</v>
      </c>
      <c r="D778" s="46" t="s">
        <v>455</v>
      </c>
      <c r="E778" s="46" t="s">
        <v>30</v>
      </c>
      <c r="F778" s="173">
        <v>230</v>
      </c>
      <c r="G778" s="173">
        <v>0</v>
      </c>
      <c r="H778" s="173">
        <v>0</v>
      </c>
      <c r="I778" s="173">
        <v>0</v>
      </c>
      <c r="J778" s="173">
        <f t="shared" si="52"/>
        <v>230</v>
      </c>
    </row>
    <row r="779" spans="1:10" s="19" customFormat="1" ht="12.75">
      <c r="A779" s="8" t="s">
        <v>24</v>
      </c>
      <c r="B779" s="45" t="s">
        <v>166</v>
      </c>
      <c r="C779" s="45" t="s">
        <v>137</v>
      </c>
      <c r="D779" s="45" t="s">
        <v>455</v>
      </c>
      <c r="E779" s="45" t="s">
        <v>23</v>
      </c>
      <c r="F779" s="173">
        <v>15739</v>
      </c>
      <c r="G779" s="173">
        <v>0</v>
      </c>
      <c r="H779" s="173">
        <v>0</v>
      </c>
      <c r="I779" s="173">
        <v>0</v>
      </c>
      <c r="J779" s="173">
        <f t="shared" si="52"/>
        <v>15739</v>
      </c>
    </row>
    <row r="780" spans="1:10" s="19" customFormat="1" ht="45">
      <c r="A780" s="7" t="s">
        <v>114</v>
      </c>
      <c r="B780" s="46" t="s">
        <v>166</v>
      </c>
      <c r="C780" s="46" t="s">
        <v>137</v>
      </c>
      <c r="D780" s="46" t="s">
        <v>456</v>
      </c>
      <c r="E780" s="46" t="s">
        <v>283</v>
      </c>
      <c r="F780" s="173">
        <v>1490.4</v>
      </c>
      <c r="G780" s="173">
        <f>G781+G782</f>
        <v>0</v>
      </c>
      <c r="H780" s="173">
        <f>H781+H782</f>
        <v>0</v>
      </c>
      <c r="I780" s="173">
        <f>I781+I782</f>
        <v>0</v>
      </c>
      <c r="J780" s="173">
        <f>J781+J782</f>
        <v>1490.4</v>
      </c>
    </row>
    <row r="781" spans="1:10" s="19" customFormat="1" ht="33.75">
      <c r="A781" s="10" t="s">
        <v>27</v>
      </c>
      <c r="B781" s="46" t="s">
        <v>166</v>
      </c>
      <c r="C781" s="46" t="s">
        <v>137</v>
      </c>
      <c r="D781" s="46" t="s">
        <v>456</v>
      </c>
      <c r="E781" s="46" t="s">
        <v>30</v>
      </c>
      <c r="F781" s="173">
        <v>20</v>
      </c>
      <c r="G781" s="173">
        <v>0</v>
      </c>
      <c r="H781" s="173">
        <v>0</v>
      </c>
      <c r="I781" s="173">
        <v>0</v>
      </c>
      <c r="J781" s="173">
        <f t="shared" si="52"/>
        <v>20</v>
      </c>
    </row>
    <row r="782" spans="1:10" s="19" customFormat="1" ht="12.75">
      <c r="A782" s="8" t="s">
        <v>24</v>
      </c>
      <c r="B782" s="45" t="s">
        <v>166</v>
      </c>
      <c r="C782" s="45" t="s">
        <v>137</v>
      </c>
      <c r="D782" s="45" t="s">
        <v>456</v>
      </c>
      <c r="E782" s="45" t="s">
        <v>23</v>
      </c>
      <c r="F782" s="173">
        <v>1470.4</v>
      </c>
      <c r="G782" s="173">
        <v>0</v>
      </c>
      <c r="H782" s="173">
        <v>0</v>
      </c>
      <c r="I782" s="173">
        <v>0</v>
      </c>
      <c r="J782" s="173">
        <f t="shared" si="52"/>
        <v>1470.4</v>
      </c>
    </row>
    <row r="783" spans="1:10" s="19" customFormat="1" ht="33.75">
      <c r="A783" s="7" t="s">
        <v>224</v>
      </c>
      <c r="B783" s="46" t="s">
        <v>166</v>
      </c>
      <c r="C783" s="46" t="s">
        <v>137</v>
      </c>
      <c r="D783" s="46" t="s">
        <v>442</v>
      </c>
      <c r="E783" s="46" t="s">
        <v>283</v>
      </c>
      <c r="F783" s="57">
        <v>800</v>
      </c>
      <c r="G783" s="57">
        <f>G784</f>
        <v>0</v>
      </c>
      <c r="H783" s="57">
        <f>H784</f>
        <v>0</v>
      </c>
      <c r="I783" s="57">
        <f>I784</f>
        <v>0</v>
      </c>
      <c r="J783" s="57">
        <f>J784</f>
        <v>800</v>
      </c>
    </row>
    <row r="784" spans="1:10" s="19" customFormat="1" ht="45">
      <c r="A784" s="8" t="s">
        <v>28</v>
      </c>
      <c r="B784" s="46" t="s">
        <v>166</v>
      </c>
      <c r="C784" s="46" t="s">
        <v>137</v>
      </c>
      <c r="D784" s="45" t="s">
        <v>442</v>
      </c>
      <c r="E784" s="46" t="s">
        <v>26</v>
      </c>
      <c r="F784" s="173">
        <v>800</v>
      </c>
      <c r="G784" s="173">
        <v>0</v>
      </c>
      <c r="H784" s="173">
        <v>0</v>
      </c>
      <c r="I784" s="173">
        <v>0</v>
      </c>
      <c r="J784" s="173">
        <f>F784+G784+H784+I784</f>
        <v>800</v>
      </c>
    </row>
    <row r="785" spans="1:10" s="19" customFormat="1" ht="21.75" customHeight="1">
      <c r="A785" s="5" t="s">
        <v>170</v>
      </c>
      <c r="B785" s="44" t="s">
        <v>166</v>
      </c>
      <c r="C785" s="44" t="s">
        <v>171</v>
      </c>
      <c r="D785" s="44"/>
      <c r="E785" s="44" t="s">
        <v>245</v>
      </c>
      <c r="F785" s="172">
        <v>18078.876999999997</v>
      </c>
      <c r="G785" s="172">
        <f>G786+G789+G812+G823+G808</f>
        <v>103.5</v>
      </c>
      <c r="H785" s="172">
        <f>H786+H789+H812+H823+H808</f>
        <v>0</v>
      </c>
      <c r="I785" s="172">
        <f>I786+I789+I812+I823+I808</f>
        <v>1396.9099999999999</v>
      </c>
      <c r="J785" s="172">
        <f>J786+J789+J812+J823+J808</f>
        <v>19579.287</v>
      </c>
    </row>
    <row r="786" spans="1:10" s="19" customFormat="1" ht="21.75" customHeight="1">
      <c r="A786" s="7" t="s">
        <v>631</v>
      </c>
      <c r="B786" s="46" t="s">
        <v>166</v>
      </c>
      <c r="C786" s="46" t="s">
        <v>171</v>
      </c>
      <c r="D786" s="46" t="s">
        <v>632</v>
      </c>
      <c r="E786" s="46" t="s">
        <v>283</v>
      </c>
      <c r="F786" s="173">
        <v>0</v>
      </c>
      <c r="G786" s="173">
        <v>0</v>
      </c>
      <c r="H786" s="173">
        <v>0</v>
      </c>
      <c r="I786" s="173">
        <v>0</v>
      </c>
      <c r="J786" s="173">
        <f t="shared" si="52"/>
        <v>0</v>
      </c>
    </row>
    <row r="787" spans="1:10" s="19" customFormat="1" ht="36.75" customHeight="1">
      <c r="A787" s="7" t="s">
        <v>633</v>
      </c>
      <c r="B787" s="46" t="s">
        <v>166</v>
      </c>
      <c r="C787" s="46" t="s">
        <v>171</v>
      </c>
      <c r="D787" s="46" t="s">
        <v>634</v>
      </c>
      <c r="E787" s="46" t="s">
        <v>283</v>
      </c>
      <c r="F787" s="173">
        <v>0</v>
      </c>
      <c r="G787" s="173">
        <v>0</v>
      </c>
      <c r="H787" s="173">
        <v>0</v>
      </c>
      <c r="I787" s="173">
        <v>0</v>
      </c>
      <c r="J787" s="173">
        <f t="shared" si="52"/>
        <v>0</v>
      </c>
    </row>
    <row r="788" spans="1:10" s="19" customFormat="1" ht="21.75" customHeight="1">
      <c r="A788" s="10" t="s">
        <v>27</v>
      </c>
      <c r="B788" s="45" t="s">
        <v>166</v>
      </c>
      <c r="C788" s="45" t="s">
        <v>171</v>
      </c>
      <c r="D788" s="45" t="s">
        <v>634</v>
      </c>
      <c r="E788" s="45" t="s">
        <v>30</v>
      </c>
      <c r="F788" s="173">
        <v>0</v>
      </c>
      <c r="G788" s="173">
        <v>0</v>
      </c>
      <c r="H788" s="173">
        <v>0</v>
      </c>
      <c r="I788" s="173">
        <v>0</v>
      </c>
      <c r="J788" s="173">
        <f t="shared" si="52"/>
        <v>0</v>
      </c>
    </row>
    <row r="789" spans="1:10" s="21" customFormat="1" ht="33.75">
      <c r="A789" s="7" t="s">
        <v>509</v>
      </c>
      <c r="B789" s="46" t="s">
        <v>166</v>
      </c>
      <c r="C789" s="46" t="s">
        <v>171</v>
      </c>
      <c r="D789" s="46" t="s">
        <v>20</v>
      </c>
      <c r="E789" s="46" t="s">
        <v>283</v>
      </c>
      <c r="F789" s="173">
        <v>14342.9</v>
      </c>
      <c r="G789" s="173">
        <f>G790+G795+G798+G800+G803</f>
        <v>0</v>
      </c>
      <c r="H789" s="173">
        <f>H790+H795+H798+H800+H803</f>
        <v>0</v>
      </c>
      <c r="I789" s="173">
        <f>I790+I795+I798+I800+I803</f>
        <v>1396.9099999999999</v>
      </c>
      <c r="J789" s="173">
        <f>J790+J795+J798+J800+J803</f>
        <v>15739.810000000001</v>
      </c>
    </row>
    <row r="790" spans="1:10" s="21" customFormat="1" ht="22.5">
      <c r="A790" s="7" t="s">
        <v>0</v>
      </c>
      <c r="B790" s="46" t="s">
        <v>166</v>
      </c>
      <c r="C790" s="46" t="s">
        <v>171</v>
      </c>
      <c r="D790" s="46" t="s">
        <v>457</v>
      </c>
      <c r="E790" s="46" t="s">
        <v>283</v>
      </c>
      <c r="F790" s="173">
        <v>1851.0999999999997</v>
      </c>
      <c r="G790" s="173">
        <f>G791+G792+G793+G794</f>
        <v>0</v>
      </c>
      <c r="H790" s="173">
        <f>H791+H792+H793+H794</f>
        <v>0</v>
      </c>
      <c r="I790" s="173">
        <f>I791+I792+I793+I794</f>
        <v>191.69</v>
      </c>
      <c r="J790" s="173">
        <f>J791+J792+J793+J794</f>
        <v>2042.7899999999997</v>
      </c>
    </row>
    <row r="791" spans="1:10" s="21" customFormat="1" ht="45">
      <c r="A791" s="8" t="s">
        <v>28</v>
      </c>
      <c r="B791" s="45" t="s">
        <v>166</v>
      </c>
      <c r="C791" s="45" t="s">
        <v>171</v>
      </c>
      <c r="D791" s="45" t="s">
        <v>457</v>
      </c>
      <c r="E791" s="45" t="s">
        <v>26</v>
      </c>
      <c r="F791" s="173">
        <v>1702.3539999999998</v>
      </c>
      <c r="G791" s="173">
        <v>0</v>
      </c>
      <c r="H791" s="173">
        <v>0</v>
      </c>
      <c r="I791" s="173">
        <v>191.69</v>
      </c>
      <c r="J791" s="173">
        <f t="shared" si="52"/>
        <v>1894.0439999999999</v>
      </c>
    </row>
    <row r="792" spans="1:10" s="21" customFormat="1" ht="22.5">
      <c r="A792" s="8" t="s">
        <v>591</v>
      </c>
      <c r="B792" s="45" t="s">
        <v>166</v>
      </c>
      <c r="C792" s="45" t="s">
        <v>171</v>
      </c>
      <c r="D792" s="45" t="s">
        <v>457</v>
      </c>
      <c r="E792" s="45" t="s">
        <v>30</v>
      </c>
      <c r="F792" s="173">
        <v>143.004</v>
      </c>
      <c r="G792" s="173">
        <v>0</v>
      </c>
      <c r="H792" s="173">
        <v>0</v>
      </c>
      <c r="I792" s="173">
        <v>0</v>
      </c>
      <c r="J792" s="173">
        <f t="shared" si="52"/>
        <v>143.004</v>
      </c>
    </row>
    <row r="793" spans="1:10" s="21" customFormat="1" ht="12.75">
      <c r="A793" s="8" t="s">
        <v>24</v>
      </c>
      <c r="B793" s="45" t="s">
        <v>166</v>
      </c>
      <c r="C793" s="45" t="s">
        <v>171</v>
      </c>
      <c r="D793" s="45" t="s">
        <v>457</v>
      </c>
      <c r="E793" s="45" t="s">
        <v>23</v>
      </c>
      <c r="F793" s="173">
        <v>1.546</v>
      </c>
      <c r="G793" s="173">
        <v>0</v>
      </c>
      <c r="H793" s="173">
        <v>0</v>
      </c>
      <c r="I793" s="173">
        <v>0</v>
      </c>
      <c r="J793" s="173">
        <f>F793+G793+H793+I793</f>
        <v>1.546</v>
      </c>
    </row>
    <row r="794" spans="1:10" s="21" customFormat="1" ht="12.75">
      <c r="A794" s="10" t="s">
        <v>22</v>
      </c>
      <c r="B794" s="45" t="s">
        <v>166</v>
      </c>
      <c r="C794" s="45" t="s">
        <v>171</v>
      </c>
      <c r="D794" s="45" t="s">
        <v>457</v>
      </c>
      <c r="E794" s="45" t="s">
        <v>21</v>
      </c>
      <c r="F794" s="173">
        <v>4.196</v>
      </c>
      <c r="G794" s="173">
        <v>0</v>
      </c>
      <c r="H794" s="173">
        <v>0</v>
      </c>
      <c r="I794" s="173">
        <v>0</v>
      </c>
      <c r="J794" s="173">
        <f>F794+G794+H794+I794</f>
        <v>4.196</v>
      </c>
    </row>
    <row r="795" spans="1:10" s="21" customFormat="1" ht="27" customHeight="1">
      <c r="A795" s="7" t="s">
        <v>139</v>
      </c>
      <c r="B795" s="45" t="s">
        <v>166</v>
      </c>
      <c r="C795" s="45" t="s">
        <v>171</v>
      </c>
      <c r="D795" s="45" t="s">
        <v>437</v>
      </c>
      <c r="E795" s="45" t="s">
        <v>283</v>
      </c>
      <c r="F795" s="57">
        <v>3489.9</v>
      </c>
      <c r="G795" s="57">
        <f>G796+G797</f>
        <v>0</v>
      </c>
      <c r="H795" s="57">
        <f>H796+H797</f>
        <v>0</v>
      </c>
      <c r="I795" s="57">
        <f>I796+I797</f>
        <v>345.36</v>
      </c>
      <c r="J795" s="57">
        <f>J796+J797</f>
        <v>3835.26</v>
      </c>
    </row>
    <row r="796" spans="1:10" s="21" customFormat="1" ht="45">
      <c r="A796" s="8" t="s">
        <v>28</v>
      </c>
      <c r="B796" s="45" t="s">
        <v>166</v>
      </c>
      <c r="C796" s="45" t="s">
        <v>171</v>
      </c>
      <c r="D796" s="45" t="s">
        <v>437</v>
      </c>
      <c r="E796" s="45" t="s">
        <v>26</v>
      </c>
      <c r="F796" s="173">
        <v>3041.937</v>
      </c>
      <c r="G796" s="173">
        <v>0</v>
      </c>
      <c r="H796" s="173">
        <v>0</v>
      </c>
      <c r="I796" s="173">
        <v>345.36</v>
      </c>
      <c r="J796" s="173">
        <f>F796+G796+H796+I796</f>
        <v>3387.297</v>
      </c>
    </row>
    <row r="797" spans="1:10" s="21" customFormat="1" ht="22.5">
      <c r="A797" s="8" t="s">
        <v>591</v>
      </c>
      <c r="B797" s="45" t="s">
        <v>166</v>
      </c>
      <c r="C797" s="45" t="s">
        <v>171</v>
      </c>
      <c r="D797" s="45" t="s">
        <v>437</v>
      </c>
      <c r="E797" s="45" t="s">
        <v>30</v>
      </c>
      <c r="F797" s="173">
        <v>447.963</v>
      </c>
      <c r="G797" s="173">
        <v>0</v>
      </c>
      <c r="H797" s="173">
        <v>0</v>
      </c>
      <c r="I797" s="173">
        <v>0</v>
      </c>
      <c r="J797" s="173">
        <f>F797+G797+H797+I797</f>
        <v>447.963</v>
      </c>
    </row>
    <row r="798" spans="1:10" s="21" customFormat="1" ht="51.75" customHeight="1">
      <c r="A798" s="7" t="s">
        <v>715</v>
      </c>
      <c r="B798" s="45" t="s">
        <v>166</v>
      </c>
      <c r="C798" s="45" t="s">
        <v>171</v>
      </c>
      <c r="D798" s="45" t="s">
        <v>714</v>
      </c>
      <c r="E798" s="45" t="s">
        <v>283</v>
      </c>
      <c r="F798" s="57">
        <v>20.6</v>
      </c>
      <c r="G798" s="57">
        <f>G799</f>
        <v>0</v>
      </c>
      <c r="H798" s="57">
        <f>H799</f>
        <v>0</v>
      </c>
      <c r="I798" s="57">
        <f>I799</f>
        <v>0</v>
      </c>
      <c r="J798" s="57">
        <f>J799</f>
        <v>20.6</v>
      </c>
    </row>
    <row r="799" spans="1:10" s="21" customFormat="1" ht="22.5">
      <c r="A799" s="8" t="s">
        <v>591</v>
      </c>
      <c r="B799" s="45" t="s">
        <v>166</v>
      </c>
      <c r="C799" s="45" t="s">
        <v>171</v>
      </c>
      <c r="D799" s="45" t="s">
        <v>714</v>
      </c>
      <c r="E799" s="45" t="s">
        <v>30</v>
      </c>
      <c r="F799" s="173">
        <v>20.6</v>
      </c>
      <c r="G799" s="173">
        <v>0</v>
      </c>
      <c r="H799" s="173">
        <v>0</v>
      </c>
      <c r="I799" s="173">
        <v>0</v>
      </c>
      <c r="J799" s="173">
        <f>F799+G799+H799+I799</f>
        <v>20.6</v>
      </c>
    </row>
    <row r="800" spans="1:10" s="21" customFormat="1" ht="56.25">
      <c r="A800" s="133" t="s">
        <v>760</v>
      </c>
      <c r="B800" s="45" t="s">
        <v>166</v>
      </c>
      <c r="C800" s="45" t="s">
        <v>171</v>
      </c>
      <c r="D800" s="45" t="s">
        <v>759</v>
      </c>
      <c r="E800" s="45" t="s">
        <v>283</v>
      </c>
      <c r="F800" s="173">
        <v>187.4</v>
      </c>
      <c r="G800" s="173">
        <f>G801+G802</f>
        <v>0</v>
      </c>
      <c r="H800" s="173">
        <f>H801+H802</f>
        <v>0</v>
      </c>
      <c r="I800" s="173">
        <f>I801+I802</f>
        <v>0</v>
      </c>
      <c r="J800" s="173">
        <f>J801+J802</f>
        <v>187.4</v>
      </c>
    </row>
    <row r="801" spans="1:10" s="21" customFormat="1" ht="22.5">
      <c r="A801" s="8" t="s">
        <v>591</v>
      </c>
      <c r="B801" s="45" t="s">
        <v>166</v>
      </c>
      <c r="C801" s="45" t="s">
        <v>171</v>
      </c>
      <c r="D801" s="45" t="s">
        <v>759</v>
      </c>
      <c r="E801" s="45" t="s">
        <v>30</v>
      </c>
      <c r="F801" s="173">
        <v>187.4</v>
      </c>
      <c r="G801" s="173">
        <v>0</v>
      </c>
      <c r="H801" s="173">
        <v>0</v>
      </c>
      <c r="I801" s="173">
        <v>0</v>
      </c>
      <c r="J801" s="173">
        <f t="shared" si="52"/>
        <v>187.4</v>
      </c>
    </row>
    <row r="802" spans="1:10" s="21" customFormat="1" ht="22.5">
      <c r="A802" s="8" t="s">
        <v>591</v>
      </c>
      <c r="B802" s="45" t="s">
        <v>166</v>
      </c>
      <c r="C802" s="45" t="s">
        <v>171</v>
      </c>
      <c r="D802" s="45" t="s">
        <v>759</v>
      </c>
      <c r="E802" s="45" t="s">
        <v>23</v>
      </c>
      <c r="F802" s="173">
        <v>0</v>
      </c>
      <c r="G802" s="173">
        <v>0</v>
      </c>
      <c r="H802" s="173">
        <v>0</v>
      </c>
      <c r="I802" s="173">
        <v>0</v>
      </c>
      <c r="J802" s="173">
        <f>F802+G802+H802+I802</f>
        <v>0</v>
      </c>
    </row>
    <row r="803" spans="1:10" s="21" customFormat="1" ht="22.5">
      <c r="A803" s="7" t="s">
        <v>92</v>
      </c>
      <c r="B803" s="46" t="s">
        <v>166</v>
      </c>
      <c r="C803" s="46" t="s">
        <v>171</v>
      </c>
      <c r="D803" s="46" t="s">
        <v>458</v>
      </c>
      <c r="E803" s="46" t="s">
        <v>283</v>
      </c>
      <c r="F803" s="173">
        <v>8793.9</v>
      </c>
      <c r="G803" s="173">
        <f>G804+G805+G807+G806</f>
        <v>0</v>
      </c>
      <c r="H803" s="173">
        <f>H804+H805+H807+H806</f>
        <v>0</v>
      </c>
      <c r="I803" s="173">
        <f>I804+I805+I807+I806</f>
        <v>859.86</v>
      </c>
      <c r="J803" s="173">
        <f>J804+J805+J807+J806</f>
        <v>9653.76</v>
      </c>
    </row>
    <row r="804" spans="1:10" s="21" customFormat="1" ht="45">
      <c r="A804" s="8" t="s">
        <v>28</v>
      </c>
      <c r="B804" s="45" t="s">
        <v>166</v>
      </c>
      <c r="C804" s="45" t="s">
        <v>171</v>
      </c>
      <c r="D804" s="45" t="s">
        <v>458</v>
      </c>
      <c r="E804" s="45" t="s">
        <v>26</v>
      </c>
      <c r="F804" s="173">
        <v>7324.411999999999</v>
      </c>
      <c r="G804" s="173">
        <v>-79.9</v>
      </c>
      <c r="H804" s="173">
        <v>0</v>
      </c>
      <c r="I804" s="173">
        <v>859.86</v>
      </c>
      <c r="J804" s="173">
        <f>F804+G804+H804+I804</f>
        <v>8104.371999999999</v>
      </c>
    </row>
    <row r="805" spans="1:10" s="21" customFormat="1" ht="22.5">
      <c r="A805" s="8" t="s">
        <v>591</v>
      </c>
      <c r="B805" s="45" t="s">
        <v>166</v>
      </c>
      <c r="C805" s="45" t="s">
        <v>171</v>
      </c>
      <c r="D805" s="45" t="s">
        <v>458</v>
      </c>
      <c r="E805" s="45" t="s">
        <v>30</v>
      </c>
      <c r="F805" s="173">
        <v>1383.423</v>
      </c>
      <c r="G805" s="173">
        <v>79.9</v>
      </c>
      <c r="H805" s="173">
        <v>0</v>
      </c>
      <c r="I805" s="173">
        <v>0</v>
      </c>
      <c r="J805" s="173">
        <f>F805+G805+H805+I805</f>
        <v>1463.323</v>
      </c>
    </row>
    <row r="806" spans="1:10" s="21" customFormat="1" ht="12.75">
      <c r="A806" s="8" t="s">
        <v>24</v>
      </c>
      <c r="B806" s="45" t="s">
        <v>166</v>
      </c>
      <c r="C806" s="45" t="s">
        <v>171</v>
      </c>
      <c r="D806" s="45" t="s">
        <v>458</v>
      </c>
      <c r="E806" s="45" t="s">
        <v>23</v>
      </c>
      <c r="F806" s="173">
        <v>84.643</v>
      </c>
      <c r="G806" s="173">
        <v>0</v>
      </c>
      <c r="H806" s="173">
        <v>0</v>
      </c>
      <c r="I806" s="173">
        <v>0</v>
      </c>
      <c r="J806" s="173">
        <f>F806+G806+H806+I806</f>
        <v>84.643</v>
      </c>
    </row>
    <row r="807" spans="1:10" s="21" customFormat="1" ht="12.75">
      <c r="A807" s="10" t="s">
        <v>22</v>
      </c>
      <c r="B807" s="45" t="s">
        <v>166</v>
      </c>
      <c r="C807" s="45" t="s">
        <v>171</v>
      </c>
      <c r="D807" s="45" t="s">
        <v>458</v>
      </c>
      <c r="E807" s="45" t="s">
        <v>21</v>
      </c>
      <c r="F807" s="173">
        <v>1.4220000000000006</v>
      </c>
      <c r="G807" s="173">
        <v>0</v>
      </c>
      <c r="H807" s="173">
        <v>0</v>
      </c>
      <c r="I807" s="173">
        <v>0</v>
      </c>
      <c r="J807" s="173">
        <f>F807+G807+H807+I807</f>
        <v>1.4220000000000006</v>
      </c>
    </row>
    <row r="808" spans="1:10" s="21" customFormat="1" ht="26.25" customHeight="1">
      <c r="A808" s="9" t="s">
        <v>960</v>
      </c>
      <c r="B808" s="46" t="s">
        <v>166</v>
      </c>
      <c r="C808" s="46" t="s">
        <v>171</v>
      </c>
      <c r="D808" s="46" t="s">
        <v>962</v>
      </c>
      <c r="E808" s="46" t="s">
        <v>283</v>
      </c>
      <c r="F808" s="63">
        <v>813.8</v>
      </c>
      <c r="G808" s="63">
        <f aca="true" t="shared" si="53" ref="G808:J810">G809</f>
        <v>0</v>
      </c>
      <c r="H808" s="63">
        <f t="shared" si="53"/>
        <v>0</v>
      </c>
      <c r="I808" s="63">
        <f t="shared" si="53"/>
        <v>0</v>
      </c>
      <c r="J808" s="63">
        <f t="shared" si="53"/>
        <v>813.8</v>
      </c>
    </row>
    <row r="809" spans="1:10" s="21" customFormat="1" ht="24.75" customHeight="1">
      <c r="A809" s="10" t="s">
        <v>959</v>
      </c>
      <c r="B809" s="45" t="s">
        <v>166</v>
      </c>
      <c r="C809" s="45" t="s">
        <v>171</v>
      </c>
      <c r="D809" s="45" t="s">
        <v>961</v>
      </c>
      <c r="E809" s="45" t="s">
        <v>283</v>
      </c>
      <c r="F809" s="57">
        <v>813.8</v>
      </c>
      <c r="G809" s="57">
        <f t="shared" si="53"/>
        <v>0</v>
      </c>
      <c r="H809" s="57">
        <f t="shared" si="53"/>
        <v>0</v>
      </c>
      <c r="I809" s="57">
        <f t="shared" si="53"/>
        <v>0</v>
      </c>
      <c r="J809" s="57">
        <f t="shared" si="53"/>
        <v>813.8</v>
      </c>
    </row>
    <row r="810" spans="1:10" s="21" customFormat="1" ht="73.5" customHeight="1">
      <c r="A810" s="10" t="s">
        <v>958</v>
      </c>
      <c r="B810" s="45" t="s">
        <v>166</v>
      </c>
      <c r="C810" s="45" t="s">
        <v>171</v>
      </c>
      <c r="D810" s="45" t="s">
        <v>957</v>
      </c>
      <c r="E810" s="45" t="s">
        <v>283</v>
      </c>
      <c r="F810" s="57">
        <v>813.8</v>
      </c>
      <c r="G810" s="57">
        <f t="shared" si="53"/>
        <v>0</v>
      </c>
      <c r="H810" s="57">
        <f t="shared" si="53"/>
        <v>0</v>
      </c>
      <c r="I810" s="57">
        <f t="shared" si="53"/>
        <v>0</v>
      </c>
      <c r="J810" s="57">
        <f t="shared" si="53"/>
        <v>813.8</v>
      </c>
    </row>
    <row r="811" spans="1:10" s="21" customFormat="1" ht="22.5">
      <c r="A811" s="8" t="s">
        <v>591</v>
      </c>
      <c r="B811" s="45" t="s">
        <v>166</v>
      </c>
      <c r="C811" s="45" t="s">
        <v>171</v>
      </c>
      <c r="D811" s="45" t="s">
        <v>957</v>
      </c>
      <c r="E811" s="45" t="s">
        <v>30</v>
      </c>
      <c r="F811" s="173">
        <v>813.8</v>
      </c>
      <c r="G811" s="173">
        <v>0</v>
      </c>
      <c r="H811" s="173">
        <v>0</v>
      </c>
      <c r="I811" s="173">
        <v>0</v>
      </c>
      <c r="J811" s="173">
        <f>F811+G811+H811+I811</f>
        <v>813.8</v>
      </c>
    </row>
    <row r="812" spans="1:10" s="19" customFormat="1" ht="12.75" customHeight="1">
      <c r="A812" s="7" t="s">
        <v>120</v>
      </c>
      <c r="B812" s="46" t="s">
        <v>166</v>
      </c>
      <c r="C812" s="46" t="s">
        <v>171</v>
      </c>
      <c r="D812" s="46" t="s">
        <v>247</v>
      </c>
      <c r="E812" s="46" t="s">
        <v>283</v>
      </c>
      <c r="F812" s="173">
        <v>1813.969</v>
      </c>
      <c r="G812" s="173">
        <f>G816+G813</f>
        <v>103.5</v>
      </c>
      <c r="H812" s="173">
        <f>H816+H813</f>
        <v>0</v>
      </c>
      <c r="I812" s="173">
        <f>I816+I813</f>
        <v>0</v>
      </c>
      <c r="J812" s="173">
        <f>J816+J813</f>
        <v>1917.469</v>
      </c>
    </row>
    <row r="813" spans="1:10" s="19" customFormat="1" ht="27.75" customHeight="1">
      <c r="A813" s="9" t="s">
        <v>508</v>
      </c>
      <c r="B813" s="45" t="s">
        <v>166</v>
      </c>
      <c r="C813" s="45" t="s">
        <v>171</v>
      </c>
      <c r="D813" s="45" t="s">
        <v>259</v>
      </c>
      <c r="E813" s="45" t="s">
        <v>283</v>
      </c>
      <c r="F813" s="173">
        <f>F814+F815</f>
        <v>10</v>
      </c>
      <c r="G813" s="173">
        <f>G814+G815</f>
        <v>0</v>
      </c>
      <c r="H813" s="173">
        <f>H814+H815</f>
        <v>0</v>
      </c>
      <c r="I813" s="173">
        <f>I814+I815</f>
        <v>0</v>
      </c>
      <c r="J813" s="173">
        <f>J814+J815</f>
        <v>10</v>
      </c>
    </row>
    <row r="814" spans="1:10" s="19" customFormat="1" ht="24.75" customHeight="1">
      <c r="A814" s="8" t="s">
        <v>27</v>
      </c>
      <c r="B814" s="45" t="s">
        <v>166</v>
      </c>
      <c r="C814" s="45" t="s">
        <v>171</v>
      </c>
      <c r="D814" s="45" t="s">
        <v>259</v>
      </c>
      <c r="E814" s="45" t="s">
        <v>30</v>
      </c>
      <c r="F814" s="173">
        <v>10</v>
      </c>
      <c r="G814" s="173">
        <v>-10</v>
      </c>
      <c r="H814" s="173">
        <v>0</v>
      </c>
      <c r="I814" s="173">
        <v>0</v>
      </c>
      <c r="J814" s="173">
        <f>F814+G814+H814+I814</f>
        <v>0</v>
      </c>
    </row>
    <row r="815" spans="1:10" s="19" customFormat="1" ht="38.25" customHeight="1">
      <c r="A815" s="8" t="s">
        <v>121</v>
      </c>
      <c r="B815" s="45" t="s">
        <v>166</v>
      </c>
      <c r="C815" s="45" t="s">
        <v>171</v>
      </c>
      <c r="D815" s="45" t="s">
        <v>259</v>
      </c>
      <c r="E815" s="45" t="s">
        <v>29</v>
      </c>
      <c r="F815" s="173">
        <v>0</v>
      </c>
      <c r="G815" s="173">
        <v>10</v>
      </c>
      <c r="H815" s="173">
        <v>0</v>
      </c>
      <c r="I815" s="173">
        <v>0</v>
      </c>
      <c r="J815" s="173">
        <f>F815+G815+H815+I815</f>
        <v>10</v>
      </c>
    </row>
    <row r="816" spans="1:10" s="19" customFormat="1" ht="22.5">
      <c r="A816" s="7" t="s">
        <v>40</v>
      </c>
      <c r="B816" s="46" t="s">
        <v>166</v>
      </c>
      <c r="C816" s="46" t="s">
        <v>171</v>
      </c>
      <c r="D816" s="46" t="s">
        <v>264</v>
      </c>
      <c r="E816" s="46" t="s">
        <v>283</v>
      </c>
      <c r="F816" s="173">
        <v>1803.969</v>
      </c>
      <c r="G816" s="173">
        <f>G817+G821</f>
        <v>103.5</v>
      </c>
      <c r="H816" s="173">
        <f>H817+H821</f>
        <v>0</v>
      </c>
      <c r="I816" s="173">
        <f>I817+I821</f>
        <v>0</v>
      </c>
      <c r="J816" s="173">
        <f>J817+J821</f>
        <v>1907.469</v>
      </c>
    </row>
    <row r="817" spans="1:10" s="19" customFormat="1" ht="22.5">
      <c r="A817" s="7" t="s">
        <v>510</v>
      </c>
      <c r="B817" s="46" t="s">
        <v>166</v>
      </c>
      <c r="C817" s="46" t="s">
        <v>171</v>
      </c>
      <c r="D817" s="46" t="s">
        <v>305</v>
      </c>
      <c r="E817" s="46" t="s">
        <v>283</v>
      </c>
      <c r="F817" s="173">
        <v>1733.6000000000001</v>
      </c>
      <c r="G817" s="173">
        <f>G818+G819+G820</f>
        <v>103.5</v>
      </c>
      <c r="H817" s="173">
        <f>H818+H819+H820</f>
        <v>0</v>
      </c>
      <c r="I817" s="173">
        <f>I818+I819+I820</f>
        <v>0</v>
      </c>
      <c r="J817" s="173">
        <f>J818+J819+J820</f>
        <v>1837.1000000000001</v>
      </c>
    </row>
    <row r="818" spans="1:10" s="19" customFormat="1" ht="22.5">
      <c r="A818" s="8" t="s">
        <v>591</v>
      </c>
      <c r="B818" s="45" t="s">
        <v>166</v>
      </c>
      <c r="C818" s="45" t="s">
        <v>171</v>
      </c>
      <c r="D818" s="45" t="s">
        <v>305</v>
      </c>
      <c r="E818" s="45" t="s">
        <v>30</v>
      </c>
      <c r="F818" s="173">
        <v>8.800000000000182</v>
      </c>
      <c r="G818" s="173">
        <v>0</v>
      </c>
      <c r="H818" s="173">
        <v>0</v>
      </c>
      <c r="I818" s="173">
        <v>0</v>
      </c>
      <c r="J818" s="173">
        <f>F818+G818+H818+I818</f>
        <v>8.800000000000182</v>
      </c>
    </row>
    <row r="819" spans="1:10" s="20" customFormat="1" ht="12.75">
      <c r="A819" s="8" t="s">
        <v>24</v>
      </c>
      <c r="B819" s="45" t="s">
        <v>166</v>
      </c>
      <c r="C819" s="45" t="s">
        <v>171</v>
      </c>
      <c r="D819" s="45" t="s">
        <v>305</v>
      </c>
      <c r="E819" s="45" t="s">
        <v>23</v>
      </c>
      <c r="F819" s="173">
        <v>355</v>
      </c>
      <c r="G819" s="173">
        <v>-40</v>
      </c>
      <c r="H819" s="173">
        <v>0</v>
      </c>
      <c r="I819" s="173">
        <v>0</v>
      </c>
      <c r="J819" s="173">
        <f>F819+G819+H819+I819</f>
        <v>315</v>
      </c>
    </row>
    <row r="820" spans="1:10" s="20" customFormat="1" ht="22.5">
      <c r="A820" s="8" t="s">
        <v>121</v>
      </c>
      <c r="B820" s="45" t="s">
        <v>166</v>
      </c>
      <c r="C820" s="45" t="s">
        <v>171</v>
      </c>
      <c r="D820" s="45" t="s">
        <v>305</v>
      </c>
      <c r="E820" s="45" t="s">
        <v>29</v>
      </c>
      <c r="F820" s="173">
        <v>1369.8</v>
      </c>
      <c r="G820" s="173">
        <v>143.5</v>
      </c>
      <c r="H820" s="173">
        <v>0</v>
      </c>
      <c r="I820" s="173">
        <v>0</v>
      </c>
      <c r="J820" s="173">
        <f>F820+G820+H820+I820</f>
        <v>1513.3</v>
      </c>
    </row>
    <row r="821" spans="1:10" s="20" customFormat="1" ht="38.25" customHeight="1">
      <c r="A821" s="8" t="s">
        <v>927</v>
      </c>
      <c r="B821" s="45" t="s">
        <v>166</v>
      </c>
      <c r="C821" s="45" t="s">
        <v>171</v>
      </c>
      <c r="D821" s="45" t="s">
        <v>926</v>
      </c>
      <c r="E821" s="45" t="s">
        <v>283</v>
      </c>
      <c r="F821" s="57">
        <v>70.36899999999997</v>
      </c>
      <c r="G821" s="57">
        <f>G822</f>
        <v>0</v>
      </c>
      <c r="H821" s="57">
        <f>H822</f>
        <v>0</v>
      </c>
      <c r="I821" s="57">
        <f>I822</f>
        <v>0</v>
      </c>
      <c r="J821" s="57">
        <f>J822</f>
        <v>70.36899999999997</v>
      </c>
    </row>
    <row r="822" spans="1:10" s="20" customFormat="1" ht="27" customHeight="1">
      <c r="A822" s="8" t="s">
        <v>121</v>
      </c>
      <c r="B822" s="45" t="s">
        <v>166</v>
      </c>
      <c r="C822" s="45" t="s">
        <v>171</v>
      </c>
      <c r="D822" s="45" t="s">
        <v>926</v>
      </c>
      <c r="E822" s="45" t="s">
        <v>29</v>
      </c>
      <c r="F822" s="173">
        <v>70.36899999999997</v>
      </c>
      <c r="G822" s="173">
        <v>0</v>
      </c>
      <c r="H822" s="173">
        <v>0</v>
      </c>
      <c r="I822" s="173">
        <v>0</v>
      </c>
      <c r="J822" s="173">
        <f>F822+G822+H822+I822</f>
        <v>70.36899999999997</v>
      </c>
    </row>
    <row r="823" spans="1:10" s="21" customFormat="1" ht="12.75">
      <c r="A823" s="7" t="s">
        <v>149</v>
      </c>
      <c r="B823" s="46" t="s">
        <v>166</v>
      </c>
      <c r="C823" s="46" t="s">
        <v>171</v>
      </c>
      <c r="D823" s="46" t="s">
        <v>96</v>
      </c>
      <c r="E823" s="46" t="s">
        <v>283</v>
      </c>
      <c r="F823" s="173">
        <v>1108.208</v>
      </c>
      <c r="G823" s="173">
        <f aca="true" t="shared" si="54" ref="G823:J825">G824</f>
        <v>0</v>
      </c>
      <c r="H823" s="173">
        <f t="shared" si="54"/>
        <v>0</v>
      </c>
      <c r="I823" s="173">
        <f t="shared" si="54"/>
        <v>0</v>
      </c>
      <c r="J823" s="173">
        <f t="shared" si="54"/>
        <v>1108.208</v>
      </c>
    </row>
    <row r="824" spans="1:10" s="21" customFormat="1" ht="12.75">
      <c r="A824" s="7" t="s">
        <v>95</v>
      </c>
      <c r="B824" s="46" t="s">
        <v>166</v>
      </c>
      <c r="C824" s="46" t="s">
        <v>171</v>
      </c>
      <c r="D824" s="46" t="s">
        <v>97</v>
      </c>
      <c r="E824" s="46" t="s">
        <v>283</v>
      </c>
      <c r="F824" s="173">
        <v>1108.208</v>
      </c>
      <c r="G824" s="173">
        <f t="shared" si="54"/>
        <v>0</v>
      </c>
      <c r="H824" s="173">
        <f t="shared" si="54"/>
        <v>0</v>
      </c>
      <c r="I824" s="173">
        <f t="shared" si="54"/>
        <v>0</v>
      </c>
      <c r="J824" s="173">
        <f t="shared" si="54"/>
        <v>1108.208</v>
      </c>
    </row>
    <row r="825" spans="1:10" s="21" customFormat="1" ht="12.75">
      <c r="A825" s="7" t="s">
        <v>282</v>
      </c>
      <c r="B825" s="46" t="s">
        <v>166</v>
      </c>
      <c r="C825" s="46" t="s">
        <v>171</v>
      </c>
      <c r="D825" s="46" t="s">
        <v>98</v>
      </c>
      <c r="E825" s="46" t="s">
        <v>283</v>
      </c>
      <c r="F825" s="173">
        <v>1108.208</v>
      </c>
      <c r="G825" s="173">
        <f t="shared" si="54"/>
        <v>0</v>
      </c>
      <c r="H825" s="173">
        <f t="shared" si="54"/>
        <v>0</v>
      </c>
      <c r="I825" s="173">
        <f t="shared" si="54"/>
        <v>0</v>
      </c>
      <c r="J825" s="173">
        <f t="shared" si="54"/>
        <v>1108.208</v>
      </c>
    </row>
    <row r="826" spans="1:10" s="21" customFormat="1" ht="22.5">
      <c r="A826" s="7" t="s">
        <v>101</v>
      </c>
      <c r="B826" s="46" t="s">
        <v>166</v>
      </c>
      <c r="C826" s="46" t="s">
        <v>171</v>
      </c>
      <c r="D826" s="46" t="s">
        <v>99</v>
      </c>
      <c r="E826" s="46" t="s">
        <v>283</v>
      </c>
      <c r="F826" s="173">
        <v>1108.208</v>
      </c>
      <c r="G826" s="173">
        <f>G827+G828</f>
        <v>0</v>
      </c>
      <c r="H826" s="173">
        <f>H827+H828</f>
        <v>0</v>
      </c>
      <c r="I826" s="173">
        <f>I827+I828</f>
        <v>0</v>
      </c>
      <c r="J826" s="173">
        <f>J827+J828</f>
        <v>1108.208</v>
      </c>
    </row>
    <row r="827" spans="1:10" s="19" customFormat="1" ht="45">
      <c r="A827" s="8" t="s">
        <v>28</v>
      </c>
      <c r="B827" s="45" t="s">
        <v>166</v>
      </c>
      <c r="C827" s="45" t="s">
        <v>171</v>
      </c>
      <c r="D827" s="45" t="s">
        <v>99</v>
      </c>
      <c r="E827" s="45" t="s">
        <v>26</v>
      </c>
      <c r="F827" s="173">
        <v>1062.9340000000002</v>
      </c>
      <c r="G827" s="173">
        <v>0</v>
      </c>
      <c r="H827" s="173">
        <v>0</v>
      </c>
      <c r="I827" s="173">
        <v>0</v>
      </c>
      <c r="J827" s="173">
        <f>F827+G827+H827+I827</f>
        <v>1062.9340000000002</v>
      </c>
    </row>
    <row r="828" spans="1:10" s="19" customFormat="1" ht="45">
      <c r="A828" s="8" t="s">
        <v>28</v>
      </c>
      <c r="B828" s="45" t="s">
        <v>166</v>
      </c>
      <c r="C828" s="45" t="s">
        <v>171</v>
      </c>
      <c r="D828" s="45" t="s">
        <v>99</v>
      </c>
      <c r="E828" s="45" t="s">
        <v>23</v>
      </c>
      <c r="F828" s="173">
        <v>45.274</v>
      </c>
      <c r="G828" s="173">
        <v>0</v>
      </c>
      <c r="H828" s="173">
        <v>0</v>
      </c>
      <c r="I828" s="173">
        <v>0</v>
      </c>
      <c r="J828" s="173">
        <f>F828+G828+H828+I828</f>
        <v>45.274</v>
      </c>
    </row>
    <row r="829" spans="1:10" ht="30" customHeight="1">
      <c r="A829" s="4" t="s">
        <v>397</v>
      </c>
      <c r="B829" s="70" t="s">
        <v>69</v>
      </c>
      <c r="C829" s="71" t="s">
        <v>245</v>
      </c>
      <c r="D829" s="71"/>
      <c r="E829" s="71" t="s">
        <v>245</v>
      </c>
      <c r="F829" s="65">
        <v>2086.5950000000003</v>
      </c>
      <c r="G829" s="65">
        <f aca="true" t="shared" si="55" ref="G829:J831">G830</f>
        <v>0</v>
      </c>
      <c r="H829" s="65">
        <f t="shared" si="55"/>
        <v>0</v>
      </c>
      <c r="I829" s="65">
        <f t="shared" si="55"/>
        <v>0</v>
      </c>
      <c r="J829" s="65">
        <f t="shared" si="55"/>
        <v>2086.5950000000003</v>
      </c>
    </row>
    <row r="830" spans="1:10" ht="31.5" customHeight="1">
      <c r="A830" s="5" t="s">
        <v>70</v>
      </c>
      <c r="B830" s="72" t="s">
        <v>69</v>
      </c>
      <c r="C830" s="44" t="s">
        <v>71</v>
      </c>
      <c r="D830" s="44"/>
      <c r="E830" s="44" t="s">
        <v>245</v>
      </c>
      <c r="F830" s="172">
        <v>2086.5950000000003</v>
      </c>
      <c r="G830" s="172">
        <f t="shared" si="55"/>
        <v>0</v>
      </c>
      <c r="H830" s="172">
        <f t="shared" si="55"/>
        <v>0</v>
      </c>
      <c r="I830" s="172">
        <f t="shared" si="55"/>
        <v>0</v>
      </c>
      <c r="J830" s="172">
        <f t="shared" si="55"/>
        <v>2086.5950000000003</v>
      </c>
    </row>
    <row r="831" spans="1:10" ht="12.75">
      <c r="A831" s="7" t="s">
        <v>149</v>
      </c>
      <c r="B831" s="73" t="s">
        <v>69</v>
      </c>
      <c r="C831" s="46" t="s">
        <v>71</v>
      </c>
      <c r="D831" s="46" t="s">
        <v>96</v>
      </c>
      <c r="E831" s="44"/>
      <c r="F831" s="173">
        <v>2086.5950000000003</v>
      </c>
      <c r="G831" s="173">
        <f t="shared" si="55"/>
        <v>0</v>
      </c>
      <c r="H831" s="173">
        <f t="shared" si="55"/>
        <v>0</v>
      </c>
      <c r="I831" s="173">
        <f t="shared" si="55"/>
        <v>0</v>
      </c>
      <c r="J831" s="173">
        <f t="shared" si="55"/>
        <v>2086.5950000000003</v>
      </c>
    </row>
    <row r="832" spans="1:10" ht="12.75">
      <c r="A832" s="7" t="s">
        <v>95</v>
      </c>
      <c r="B832" s="73" t="s">
        <v>69</v>
      </c>
      <c r="C832" s="46" t="s">
        <v>71</v>
      </c>
      <c r="D832" s="46" t="s">
        <v>97</v>
      </c>
      <c r="E832" s="44"/>
      <c r="F832" s="173">
        <v>2086.5950000000003</v>
      </c>
      <c r="G832" s="173">
        <f>G833+G837</f>
        <v>0</v>
      </c>
      <c r="H832" s="173">
        <f>H833+H837</f>
        <v>0</v>
      </c>
      <c r="I832" s="173">
        <f>I833+I837</f>
        <v>0</v>
      </c>
      <c r="J832" s="173">
        <f>J833+J837</f>
        <v>2086.5950000000003</v>
      </c>
    </row>
    <row r="833" spans="1:10" ht="13.5" customHeight="1">
      <c r="A833" s="9" t="s">
        <v>282</v>
      </c>
      <c r="B833" s="73" t="s">
        <v>69</v>
      </c>
      <c r="C833" s="46" t="s">
        <v>71</v>
      </c>
      <c r="D833" s="46" t="s">
        <v>98</v>
      </c>
      <c r="E833" s="46" t="s">
        <v>283</v>
      </c>
      <c r="F833" s="173">
        <v>813.9559999999999</v>
      </c>
      <c r="G833" s="173">
        <f>G834</f>
        <v>0</v>
      </c>
      <c r="H833" s="173">
        <f>H834</f>
        <v>0</v>
      </c>
      <c r="I833" s="173">
        <f>I834</f>
        <v>0</v>
      </c>
      <c r="J833" s="173">
        <f>J834</f>
        <v>813.9559999999999</v>
      </c>
    </row>
    <row r="834" spans="1:10" ht="21.75" customHeight="1">
      <c r="A834" s="9" t="s">
        <v>112</v>
      </c>
      <c r="B834" s="73" t="s">
        <v>69</v>
      </c>
      <c r="C834" s="46" t="s">
        <v>71</v>
      </c>
      <c r="D834" s="46" t="s">
        <v>111</v>
      </c>
      <c r="E834" s="46" t="s">
        <v>283</v>
      </c>
      <c r="F834" s="173">
        <v>813.9559999999999</v>
      </c>
      <c r="G834" s="173">
        <f>G835+G836</f>
        <v>0</v>
      </c>
      <c r="H834" s="173">
        <f>H835+H836</f>
        <v>0</v>
      </c>
      <c r="I834" s="173">
        <f>I835+I836</f>
        <v>0</v>
      </c>
      <c r="J834" s="173">
        <f>J835+J836</f>
        <v>813.9559999999999</v>
      </c>
    </row>
    <row r="835" spans="1:10" ht="45">
      <c r="A835" s="10" t="s">
        <v>28</v>
      </c>
      <c r="B835" s="74" t="s">
        <v>69</v>
      </c>
      <c r="C835" s="45" t="s">
        <v>71</v>
      </c>
      <c r="D835" s="45" t="s">
        <v>111</v>
      </c>
      <c r="E835" s="45" t="s">
        <v>26</v>
      </c>
      <c r="F835" s="173">
        <v>535.654</v>
      </c>
      <c r="G835" s="173">
        <v>0</v>
      </c>
      <c r="H835" s="173">
        <v>0</v>
      </c>
      <c r="I835" s="173">
        <v>0</v>
      </c>
      <c r="J835" s="173">
        <f>F835+G835+H835+I835</f>
        <v>535.654</v>
      </c>
    </row>
    <row r="836" spans="1:10" ht="21.75" customHeight="1">
      <c r="A836" s="10" t="s">
        <v>27</v>
      </c>
      <c r="B836" s="74" t="s">
        <v>69</v>
      </c>
      <c r="C836" s="45" t="s">
        <v>71</v>
      </c>
      <c r="D836" s="45" t="s">
        <v>111</v>
      </c>
      <c r="E836" s="45" t="s">
        <v>30</v>
      </c>
      <c r="F836" s="173">
        <v>278.30199999999996</v>
      </c>
      <c r="G836" s="173">
        <v>0</v>
      </c>
      <c r="H836" s="173">
        <v>0</v>
      </c>
      <c r="I836" s="173">
        <v>0</v>
      </c>
      <c r="J836" s="173">
        <f>F836+G836+H836+I836</f>
        <v>278.30199999999996</v>
      </c>
    </row>
    <row r="837" spans="1:10" ht="21.75" customHeight="1">
      <c r="A837" s="7" t="s">
        <v>72</v>
      </c>
      <c r="B837" s="73" t="s">
        <v>69</v>
      </c>
      <c r="C837" s="46" t="s">
        <v>71</v>
      </c>
      <c r="D837" s="46" t="s">
        <v>60</v>
      </c>
      <c r="E837" s="46" t="s">
        <v>283</v>
      </c>
      <c r="F837" s="173">
        <v>1272.6390000000001</v>
      </c>
      <c r="G837" s="173">
        <f>G838</f>
        <v>0</v>
      </c>
      <c r="H837" s="173">
        <f>H838</f>
        <v>0</v>
      </c>
      <c r="I837" s="173">
        <f>I838</f>
        <v>0</v>
      </c>
      <c r="J837" s="173">
        <f>J838</f>
        <v>1272.6390000000001</v>
      </c>
    </row>
    <row r="838" spans="1:10" ht="45">
      <c r="A838" s="10" t="s">
        <v>28</v>
      </c>
      <c r="B838" s="45" t="s">
        <v>69</v>
      </c>
      <c r="C838" s="45" t="s">
        <v>71</v>
      </c>
      <c r="D838" s="45" t="s">
        <v>60</v>
      </c>
      <c r="E838" s="45" t="s">
        <v>26</v>
      </c>
      <c r="F838" s="173">
        <v>1272.6390000000001</v>
      </c>
      <c r="G838" s="173">
        <v>0</v>
      </c>
      <c r="H838" s="173">
        <v>0</v>
      </c>
      <c r="I838" s="173">
        <v>0</v>
      </c>
      <c r="J838" s="173">
        <f>F838+G838+H838+I838</f>
        <v>1272.6390000000001</v>
      </c>
    </row>
    <row r="839" spans="1:10" ht="27" customHeight="1">
      <c r="A839" s="4" t="s">
        <v>399</v>
      </c>
      <c r="B839" s="70" t="s">
        <v>246</v>
      </c>
      <c r="C839" s="71" t="s">
        <v>245</v>
      </c>
      <c r="D839" s="71"/>
      <c r="E839" s="71" t="s">
        <v>245</v>
      </c>
      <c r="F839" s="61">
        <v>5137.595</v>
      </c>
      <c r="G839" s="61">
        <f>G840+G850</f>
        <v>0</v>
      </c>
      <c r="H839" s="61">
        <f>H840+H850</f>
        <v>0</v>
      </c>
      <c r="I839" s="61">
        <f>I840+I850</f>
        <v>0</v>
      </c>
      <c r="J839" s="61">
        <f>J840+J850</f>
        <v>5137.595</v>
      </c>
    </row>
    <row r="840" spans="1:10" ht="45" customHeight="1">
      <c r="A840" s="5" t="s">
        <v>280</v>
      </c>
      <c r="B840" s="72" t="s">
        <v>246</v>
      </c>
      <c r="C840" s="44" t="s">
        <v>281</v>
      </c>
      <c r="D840" s="44"/>
      <c r="E840" s="44" t="s">
        <v>245</v>
      </c>
      <c r="F840" s="172">
        <v>5117.595</v>
      </c>
      <c r="G840" s="172">
        <f>G841</f>
        <v>0</v>
      </c>
      <c r="H840" s="172">
        <v>0</v>
      </c>
      <c r="I840" s="172">
        <f>I841</f>
        <v>0</v>
      </c>
      <c r="J840" s="172">
        <f>F840+G840+H840+I840</f>
        <v>5117.595</v>
      </c>
    </row>
    <row r="841" spans="1:10" ht="12.75">
      <c r="A841" s="7" t="s">
        <v>149</v>
      </c>
      <c r="B841" s="73" t="s">
        <v>246</v>
      </c>
      <c r="C841" s="46" t="s">
        <v>281</v>
      </c>
      <c r="D841" s="46" t="s">
        <v>96</v>
      </c>
      <c r="E841" s="46"/>
      <c r="F841" s="173">
        <v>5117.595</v>
      </c>
      <c r="G841" s="173">
        <f>G842</f>
        <v>0</v>
      </c>
      <c r="H841" s="173">
        <v>0</v>
      </c>
      <c r="I841" s="173">
        <f>I842</f>
        <v>0</v>
      </c>
      <c r="J841" s="173">
        <f>F841+G841+H841+I841</f>
        <v>5117.595</v>
      </c>
    </row>
    <row r="842" spans="1:10" ht="12.75">
      <c r="A842" s="7" t="s">
        <v>95</v>
      </c>
      <c r="B842" s="73" t="s">
        <v>246</v>
      </c>
      <c r="C842" s="46" t="s">
        <v>281</v>
      </c>
      <c r="D842" s="46" t="s">
        <v>97</v>
      </c>
      <c r="E842" s="46"/>
      <c r="F842" s="173">
        <v>5117.594999999999</v>
      </c>
      <c r="G842" s="173">
        <f>G843+G848</f>
        <v>0</v>
      </c>
      <c r="H842" s="173">
        <f>H843+H848</f>
        <v>0</v>
      </c>
      <c r="I842" s="173">
        <f>I843+I848</f>
        <v>0</v>
      </c>
      <c r="J842" s="173">
        <f>J843+J848</f>
        <v>5117.594999999999</v>
      </c>
    </row>
    <row r="843" spans="1:10" ht="12" customHeight="1">
      <c r="A843" s="9" t="s">
        <v>282</v>
      </c>
      <c r="B843" s="73" t="s">
        <v>246</v>
      </c>
      <c r="C843" s="46" t="s">
        <v>281</v>
      </c>
      <c r="D843" s="46" t="s">
        <v>98</v>
      </c>
      <c r="E843" s="46" t="s">
        <v>283</v>
      </c>
      <c r="F843" s="173">
        <v>3734.662</v>
      </c>
      <c r="G843" s="173">
        <f>G844</f>
        <v>0</v>
      </c>
      <c r="H843" s="173">
        <f>H844</f>
        <v>0</v>
      </c>
      <c r="I843" s="173">
        <f>I844</f>
        <v>0</v>
      </c>
      <c r="J843" s="173">
        <f>J844</f>
        <v>3734.662</v>
      </c>
    </row>
    <row r="844" spans="1:10" ht="24.75" customHeight="1">
      <c r="A844" s="9" t="s">
        <v>101</v>
      </c>
      <c r="B844" s="73" t="s">
        <v>246</v>
      </c>
      <c r="C844" s="46" t="s">
        <v>281</v>
      </c>
      <c r="D844" s="46" t="s">
        <v>99</v>
      </c>
      <c r="E844" s="46" t="s">
        <v>283</v>
      </c>
      <c r="F844" s="173">
        <v>3734.662</v>
      </c>
      <c r="G844" s="173">
        <f>G845+G846+G847</f>
        <v>0</v>
      </c>
      <c r="H844" s="173">
        <f>H845+H846+H847</f>
        <v>0</v>
      </c>
      <c r="I844" s="173">
        <f>I845+I846+I847</f>
        <v>0</v>
      </c>
      <c r="J844" s="173">
        <f>J845+J846+J847</f>
        <v>3734.662</v>
      </c>
    </row>
    <row r="845" spans="1:10" ht="49.5" customHeight="1">
      <c r="A845" s="10" t="s">
        <v>28</v>
      </c>
      <c r="B845" s="74" t="s">
        <v>246</v>
      </c>
      <c r="C845" s="45" t="s">
        <v>281</v>
      </c>
      <c r="D845" s="45" t="s">
        <v>99</v>
      </c>
      <c r="E845" s="45" t="s">
        <v>26</v>
      </c>
      <c r="F845" s="173">
        <v>3076.692</v>
      </c>
      <c r="G845" s="173">
        <v>0.5</v>
      </c>
      <c r="H845" s="173">
        <v>0</v>
      </c>
      <c r="I845" s="173">
        <v>0</v>
      </c>
      <c r="J845" s="173">
        <f>F845+G845+H845+I845</f>
        <v>3077.192</v>
      </c>
    </row>
    <row r="846" spans="1:10" ht="21.75" customHeight="1">
      <c r="A846" s="10" t="s">
        <v>27</v>
      </c>
      <c r="B846" s="74" t="s">
        <v>246</v>
      </c>
      <c r="C846" s="45" t="s">
        <v>281</v>
      </c>
      <c r="D846" s="45" t="s">
        <v>99</v>
      </c>
      <c r="E846" s="45" t="s">
        <v>30</v>
      </c>
      <c r="F846" s="173">
        <v>644.346</v>
      </c>
      <c r="G846" s="173">
        <v>-0.5</v>
      </c>
      <c r="H846" s="173">
        <v>0</v>
      </c>
      <c r="I846" s="173">
        <v>0</v>
      </c>
      <c r="J846" s="173">
        <f>F846+G846+H846+I846</f>
        <v>643.846</v>
      </c>
    </row>
    <row r="847" spans="1:10" ht="12" customHeight="1">
      <c r="A847" s="10" t="s">
        <v>22</v>
      </c>
      <c r="B847" s="74" t="s">
        <v>246</v>
      </c>
      <c r="C847" s="45" t="s">
        <v>281</v>
      </c>
      <c r="D847" s="45" t="s">
        <v>99</v>
      </c>
      <c r="E847" s="45" t="s">
        <v>21</v>
      </c>
      <c r="F847" s="173">
        <v>13.624</v>
      </c>
      <c r="G847" s="173">
        <v>0</v>
      </c>
      <c r="H847" s="173">
        <v>0</v>
      </c>
      <c r="I847" s="173">
        <v>0</v>
      </c>
      <c r="J847" s="173">
        <f>F847+G847+H847+I847</f>
        <v>13.624</v>
      </c>
    </row>
    <row r="848" spans="1:10" ht="21.75" customHeight="1">
      <c r="A848" s="9" t="s">
        <v>32</v>
      </c>
      <c r="B848" s="73" t="s">
        <v>246</v>
      </c>
      <c r="C848" s="46" t="s">
        <v>281</v>
      </c>
      <c r="D848" s="46" t="s">
        <v>103</v>
      </c>
      <c r="E848" s="46" t="s">
        <v>283</v>
      </c>
      <c r="F848" s="173">
        <v>1382.933</v>
      </c>
      <c r="G848" s="173">
        <f>G849</f>
        <v>0</v>
      </c>
      <c r="H848" s="173">
        <f>H849</f>
        <v>0</v>
      </c>
      <c r="I848" s="173">
        <f>I849</f>
        <v>0</v>
      </c>
      <c r="J848" s="173">
        <f>J849</f>
        <v>1382.933</v>
      </c>
    </row>
    <row r="849" spans="1:10" ht="48" customHeight="1">
      <c r="A849" s="10" t="s">
        <v>28</v>
      </c>
      <c r="B849" s="74" t="s">
        <v>246</v>
      </c>
      <c r="C849" s="45" t="s">
        <v>281</v>
      </c>
      <c r="D849" s="45" t="s">
        <v>103</v>
      </c>
      <c r="E849" s="45" t="s">
        <v>26</v>
      </c>
      <c r="F849" s="173">
        <v>1382.933</v>
      </c>
      <c r="G849" s="173">
        <v>0</v>
      </c>
      <c r="H849" s="173">
        <v>0</v>
      </c>
      <c r="I849" s="173">
        <v>0</v>
      </c>
      <c r="J849" s="173">
        <f aca="true" t="shared" si="56" ref="J849:J854">F849+G849+H849+I849</f>
        <v>1382.933</v>
      </c>
    </row>
    <row r="850" spans="1:10" ht="12.75">
      <c r="A850" s="11" t="s">
        <v>124</v>
      </c>
      <c r="B850" s="72" t="s">
        <v>246</v>
      </c>
      <c r="C850" s="44" t="s">
        <v>67</v>
      </c>
      <c r="D850" s="44"/>
      <c r="E850" s="44"/>
      <c r="F850" s="172">
        <v>20</v>
      </c>
      <c r="G850" s="172">
        <v>0</v>
      </c>
      <c r="H850" s="172">
        <v>0</v>
      </c>
      <c r="I850" s="172">
        <v>0</v>
      </c>
      <c r="J850" s="172">
        <f t="shared" si="56"/>
        <v>20</v>
      </c>
    </row>
    <row r="851" spans="1:10" ht="12.75">
      <c r="A851" s="7" t="s">
        <v>149</v>
      </c>
      <c r="B851" s="73" t="s">
        <v>246</v>
      </c>
      <c r="C851" s="46" t="s">
        <v>281</v>
      </c>
      <c r="D851" s="46" t="s">
        <v>96</v>
      </c>
      <c r="E851" s="44"/>
      <c r="F851" s="173">
        <v>20</v>
      </c>
      <c r="G851" s="173">
        <v>0</v>
      </c>
      <c r="H851" s="173">
        <v>0</v>
      </c>
      <c r="I851" s="173">
        <v>0</v>
      </c>
      <c r="J851" s="173">
        <f t="shared" si="56"/>
        <v>20</v>
      </c>
    </row>
    <row r="852" spans="1:10" ht="22.5">
      <c r="A852" s="7" t="s">
        <v>104</v>
      </c>
      <c r="B852" s="73" t="s">
        <v>246</v>
      </c>
      <c r="C852" s="46" t="s">
        <v>281</v>
      </c>
      <c r="D852" s="46" t="s">
        <v>105</v>
      </c>
      <c r="E852" s="44"/>
      <c r="F852" s="173">
        <v>20</v>
      </c>
      <c r="G852" s="173">
        <v>0</v>
      </c>
      <c r="H852" s="173">
        <v>0</v>
      </c>
      <c r="I852" s="173">
        <v>0</v>
      </c>
      <c r="J852" s="173">
        <f t="shared" si="56"/>
        <v>20</v>
      </c>
    </row>
    <row r="853" spans="1:10" ht="13.5" customHeight="1">
      <c r="A853" s="9" t="s">
        <v>68</v>
      </c>
      <c r="B853" s="73" t="s">
        <v>246</v>
      </c>
      <c r="C853" s="46" t="s">
        <v>67</v>
      </c>
      <c r="D853" s="46" t="s">
        <v>106</v>
      </c>
      <c r="E853" s="46" t="s">
        <v>283</v>
      </c>
      <c r="F853" s="173">
        <v>20</v>
      </c>
      <c r="G853" s="173">
        <v>0</v>
      </c>
      <c r="H853" s="173">
        <v>0</v>
      </c>
      <c r="I853" s="173">
        <v>0</v>
      </c>
      <c r="J853" s="173">
        <f t="shared" si="56"/>
        <v>20</v>
      </c>
    </row>
    <row r="854" spans="1:10" ht="12.75" customHeight="1">
      <c r="A854" s="10" t="s">
        <v>24</v>
      </c>
      <c r="B854" s="74" t="s">
        <v>246</v>
      </c>
      <c r="C854" s="45" t="s">
        <v>67</v>
      </c>
      <c r="D854" s="45" t="s">
        <v>106</v>
      </c>
      <c r="E854" s="45" t="s">
        <v>23</v>
      </c>
      <c r="F854" s="173">
        <v>20</v>
      </c>
      <c r="G854" s="173">
        <v>0</v>
      </c>
      <c r="H854" s="173">
        <v>0</v>
      </c>
      <c r="I854" s="173">
        <v>0</v>
      </c>
      <c r="J854" s="173">
        <f t="shared" si="56"/>
        <v>20</v>
      </c>
    </row>
    <row r="855" spans="1:10" ht="39.75" customHeight="1">
      <c r="A855" s="4" t="s">
        <v>213</v>
      </c>
      <c r="B855" s="75" t="s">
        <v>122</v>
      </c>
      <c r="C855" s="75" t="s">
        <v>245</v>
      </c>
      <c r="D855" s="75"/>
      <c r="E855" s="75" t="s">
        <v>245</v>
      </c>
      <c r="F855" s="66">
        <v>62555.089</v>
      </c>
      <c r="G855" s="66">
        <f>G856+G935+G918+G888+G899+G883+G908+G930+G895</f>
        <v>0</v>
      </c>
      <c r="H855" s="66">
        <f>H856+H935+H918+H888+H899+H883+H908+H930+H895</f>
        <v>0</v>
      </c>
      <c r="I855" s="66">
        <f>I856+I935+I918+I888+I899+I883+I908+I930+I895</f>
        <v>-1157.6190000000001</v>
      </c>
      <c r="J855" s="66">
        <f>J856+J935+J918+J888+J899+J883+J908+J930+J895</f>
        <v>61397.47</v>
      </c>
    </row>
    <row r="856" spans="1:10" s="19" customFormat="1" ht="13.5" customHeight="1">
      <c r="A856" s="5" t="s">
        <v>123</v>
      </c>
      <c r="B856" s="44" t="s">
        <v>122</v>
      </c>
      <c r="C856" s="44" t="s">
        <v>195</v>
      </c>
      <c r="D856" s="44"/>
      <c r="E856" s="44" t="s">
        <v>245</v>
      </c>
      <c r="F856" s="62">
        <v>27703.86</v>
      </c>
      <c r="G856" s="62">
        <f>G857+G867</f>
        <v>-1243.33</v>
      </c>
      <c r="H856" s="62">
        <f>H857+H867</f>
        <v>0</v>
      </c>
      <c r="I856" s="62">
        <f>I857+I867</f>
        <v>187.071</v>
      </c>
      <c r="J856" s="62">
        <f>J857+J867</f>
        <v>26647.601</v>
      </c>
    </row>
    <row r="857" spans="1:10" s="19" customFormat="1" ht="22.5">
      <c r="A857" s="7" t="s">
        <v>12</v>
      </c>
      <c r="B857" s="46" t="s">
        <v>122</v>
      </c>
      <c r="C857" s="46" t="s">
        <v>195</v>
      </c>
      <c r="D857" s="46" t="s">
        <v>247</v>
      </c>
      <c r="E857" s="46" t="s">
        <v>283</v>
      </c>
      <c r="F857" s="173">
        <v>13795.588</v>
      </c>
      <c r="G857" s="173">
        <f>G858+G864+G862</f>
        <v>-1243.33</v>
      </c>
      <c r="H857" s="173">
        <f>H858+H864+H862</f>
        <v>0</v>
      </c>
      <c r="I857" s="173">
        <f>I858+I864+I862</f>
        <v>97.071</v>
      </c>
      <c r="J857" s="173">
        <f>J858+J864+J862</f>
        <v>12649.329</v>
      </c>
    </row>
    <row r="858" spans="1:10" s="19" customFormat="1" ht="22.5">
      <c r="A858" s="7" t="s">
        <v>37</v>
      </c>
      <c r="B858" s="46" t="s">
        <v>122</v>
      </c>
      <c r="C858" s="46" t="s">
        <v>195</v>
      </c>
      <c r="D858" s="46" t="s">
        <v>257</v>
      </c>
      <c r="E858" s="46" t="s">
        <v>283</v>
      </c>
      <c r="F858" s="173">
        <v>13650.801</v>
      </c>
      <c r="G858" s="173">
        <f>G859</f>
        <v>-1243.33</v>
      </c>
      <c r="H858" s="173">
        <f>H859</f>
        <v>0</v>
      </c>
      <c r="I858" s="173">
        <f>I859</f>
        <v>97.071</v>
      </c>
      <c r="J858" s="173">
        <f>J859</f>
        <v>12504.542</v>
      </c>
    </row>
    <row r="859" spans="1:10" s="19" customFormat="1" ht="22.5">
      <c r="A859" s="7" t="s">
        <v>636</v>
      </c>
      <c r="B859" s="46" t="s">
        <v>122</v>
      </c>
      <c r="C859" s="46" t="s">
        <v>195</v>
      </c>
      <c r="D859" s="46" t="s">
        <v>272</v>
      </c>
      <c r="E859" s="46" t="s">
        <v>283</v>
      </c>
      <c r="F859" s="173">
        <v>13650.801</v>
      </c>
      <c r="G859" s="173">
        <f>G860+G861</f>
        <v>-1243.33</v>
      </c>
      <c r="H859" s="173">
        <f>H860+H861</f>
        <v>0</v>
      </c>
      <c r="I859" s="173">
        <f>I860+I861</f>
        <v>97.071</v>
      </c>
      <c r="J859" s="173">
        <f>J860+J861</f>
        <v>12504.542</v>
      </c>
    </row>
    <row r="860" spans="1:10" s="19" customFormat="1" ht="23.25" customHeight="1">
      <c r="A860" s="8" t="s">
        <v>27</v>
      </c>
      <c r="B860" s="45" t="s">
        <v>122</v>
      </c>
      <c r="C860" s="45" t="s">
        <v>195</v>
      </c>
      <c r="D860" s="45" t="s">
        <v>272</v>
      </c>
      <c r="E860" s="45" t="s">
        <v>30</v>
      </c>
      <c r="F860" s="173">
        <v>13099.801</v>
      </c>
      <c r="G860" s="173">
        <v>-1243.33</v>
      </c>
      <c r="H860" s="173">
        <v>0</v>
      </c>
      <c r="I860" s="173">
        <v>97.071</v>
      </c>
      <c r="J860" s="173">
        <f>F860+G860+H860+I860</f>
        <v>11953.542</v>
      </c>
    </row>
    <row r="861" spans="1:10" s="19" customFormat="1" ht="23.25" customHeight="1">
      <c r="A861" s="8" t="s">
        <v>57</v>
      </c>
      <c r="B861" s="45" t="s">
        <v>122</v>
      </c>
      <c r="C861" s="45" t="s">
        <v>195</v>
      </c>
      <c r="D861" s="45" t="s">
        <v>272</v>
      </c>
      <c r="E861" s="45" t="s">
        <v>56</v>
      </c>
      <c r="F861" s="173">
        <v>551</v>
      </c>
      <c r="G861" s="173">
        <v>0</v>
      </c>
      <c r="H861" s="173">
        <v>0</v>
      </c>
      <c r="I861" s="173">
        <v>0</v>
      </c>
      <c r="J861" s="173">
        <f>F861+G861+H861+I861</f>
        <v>551</v>
      </c>
    </row>
    <row r="862" spans="1:10" s="19" customFormat="1" ht="23.25" customHeight="1">
      <c r="A862" s="7" t="s">
        <v>507</v>
      </c>
      <c r="B862" s="46" t="s">
        <v>122</v>
      </c>
      <c r="C862" s="46" t="s">
        <v>195</v>
      </c>
      <c r="D862" s="46" t="s">
        <v>271</v>
      </c>
      <c r="E862" s="46" t="s">
        <v>283</v>
      </c>
      <c r="F862" s="173">
        <v>56</v>
      </c>
      <c r="G862" s="173">
        <f>G863</f>
        <v>0</v>
      </c>
      <c r="H862" s="173">
        <f>H863</f>
        <v>0</v>
      </c>
      <c r="I862" s="173">
        <f>I863</f>
        <v>0</v>
      </c>
      <c r="J862" s="173">
        <f>J863</f>
        <v>56</v>
      </c>
    </row>
    <row r="863" spans="1:10" s="19" customFormat="1" ht="23.25" customHeight="1">
      <c r="A863" s="8" t="s">
        <v>31</v>
      </c>
      <c r="B863" s="45" t="s">
        <v>122</v>
      </c>
      <c r="C863" s="45" t="s">
        <v>195</v>
      </c>
      <c r="D863" s="45" t="s">
        <v>271</v>
      </c>
      <c r="E863" s="45" t="s">
        <v>30</v>
      </c>
      <c r="F863" s="173">
        <v>56</v>
      </c>
      <c r="G863" s="173">
        <v>0</v>
      </c>
      <c r="H863" s="173">
        <v>0</v>
      </c>
      <c r="I863" s="173">
        <v>0</v>
      </c>
      <c r="J863" s="173">
        <f>F863+G863+H863+I863</f>
        <v>56</v>
      </c>
    </row>
    <row r="864" spans="1:10" s="19" customFormat="1" ht="27" customHeight="1">
      <c r="A864" s="8" t="s">
        <v>974</v>
      </c>
      <c r="B864" s="45" t="s">
        <v>122</v>
      </c>
      <c r="C864" s="45" t="s">
        <v>195</v>
      </c>
      <c r="D864" s="45" t="s">
        <v>305</v>
      </c>
      <c r="E864" s="45" t="s">
        <v>283</v>
      </c>
      <c r="F864" s="57">
        <v>88.787</v>
      </c>
      <c r="G864" s="57">
        <f aca="true" t="shared" si="57" ref="G864:J865">G865</f>
        <v>0</v>
      </c>
      <c r="H864" s="57">
        <f t="shared" si="57"/>
        <v>0</v>
      </c>
      <c r="I864" s="57">
        <f t="shared" si="57"/>
        <v>0</v>
      </c>
      <c r="J864" s="57">
        <f t="shared" si="57"/>
        <v>88.787</v>
      </c>
    </row>
    <row r="865" spans="1:10" s="19" customFormat="1" ht="38.25" customHeight="1">
      <c r="A865" s="8" t="s">
        <v>927</v>
      </c>
      <c r="B865" s="45" t="s">
        <v>122</v>
      </c>
      <c r="C865" s="45" t="s">
        <v>195</v>
      </c>
      <c r="D865" s="45" t="s">
        <v>926</v>
      </c>
      <c r="E865" s="45" t="s">
        <v>283</v>
      </c>
      <c r="F865" s="57">
        <v>88.787</v>
      </c>
      <c r="G865" s="57">
        <f t="shared" si="57"/>
        <v>0</v>
      </c>
      <c r="H865" s="57">
        <f t="shared" si="57"/>
        <v>0</v>
      </c>
      <c r="I865" s="57">
        <f t="shared" si="57"/>
        <v>0</v>
      </c>
      <c r="J865" s="57">
        <f t="shared" si="57"/>
        <v>88.787</v>
      </c>
    </row>
    <row r="866" spans="1:10" s="19" customFormat="1" ht="23.25" customHeight="1">
      <c r="A866" s="8" t="s">
        <v>27</v>
      </c>
      <c r="B866" s="45" t="s">
        <v>122</v>
      </c>
      <c r="C866" s="45" t="s">
        <v>195</v>
      </c>
      <c r="D866" s="45" t="s">
        <v>926</v>
      </c>
      <c r="E866" s="45" t="s">
        <v>30</v>
      </c>
      <c r="F866" s="173">
        <v>88.787</v>
      </c>
      <c r="G866" s="173">
        <v>0</v>
      </c>
      <c r="H866" s="173">
        <v>0</v>
      </c>
      <c r="I866" s="173">
        <v>0</v>
      </c>
      <c r="J866" s="173">
        <f>F866+G866+H866+I866</f>
        <v>88.787</v>
      </c>
    </row>
    <row r="867" spans="1:10" s="19" customFormat="1" ht="12" customHeight="1">
      <c r="A867" s="7" t="s">
        <v>149</v>
      </c>
      <c r="B867" s="46" t="s">
        <v>122</v>
      </c>
      <c r="C867" s="46" t="s">
        <v>195</v>
      </c>
      <c r="D867" s="46" t="s">
        <v>96</v>
      </c>
      <c r="E867" s="46" t="s">
        <v>283</v>
      </c>
      <c r="F867" s="63">
        <v>13908.271999999999</v>
      </c>
      <c r="G867" s="63">
        <f>G872+G880+G868+G870</f>
        <v>0</v>
      </c>
      <c r="H867" s="63">
        <f>H872+H880+H868+H870</f>
        <v>0</v>
      </c>
      <c r="I867" s="63">
        <f>I872+I880+I868+I870</f>
        <v>90</v>
      </c>
      <c r="J867" s="63">
        <f>J872+J880+J868+J870</f>
        <v>13998.271999999999</v>
      </c>
    </row>
    <row r="868" spans="1:10" s="19" customFormat="1" ht="24" customHeight="1">
      <c r="A868" s="7" t="s">
        <v>717</v>
      </c>
      <c r="B868" s="46" t="s">
        <v>122</v>
      </c>
      <c r="C868" s="46" t="s">
        <v>195</v>
      </c>
      <c r="D868" s="46" t="s">
        <v>782</v>
      </c>
      <c r="E868" s="46" t="s">
        <v>283</v>
      </c>
      <c r="F868" s="63">
        <v>253.3</v>
      </c>
      <c r="G868" s="63">
        <f>G869</f>
        <v>0</v>
      </c>
      <c r="H868" s="63">
        <f>H869</f>
        <v>0</v>
      </c>
      <c r="I868" s="63">
        <f>I869</f>
        <v>0</v>
      </c>
      <c r="J868" s="63">
        <f>J869</f>
        <v>253.3</v>
      </c>
    </row>
    <row r="869" spans="1:10" s="19" customFormat="1" ht="26.25" customHeight="1">
      <c r="A869" s="8" t="s">
        <v>27</v>
      </c>
      <c r="B869" s="45" t="s">
        <v>122</v>
      </c>
      <c r="C869" s="45" t="s">
        <v>195</v>
      </c>
      <c r="D869" s="45" t="s">
        <v>782</v>
      </c>
      <c r="E869" s="45" t="s">
        <v>30</v>
      </c>
      <c r="F869" s="173">
        <v>253.3</v>
      </c>
      <c r="G869" s="173">
        <v>0</v>
      </c>
      <c r="H869" s="173">
        <v>0</v>
      </c>
      <c r="I869" s="173">
        <v>0</v>
      </c>
      <c r="J869" s="173">
        <f>F869+G869+H869+I869</f>
        <v>253.3</v>
      </c>
    </row>
    <row r="870" spans="1:10" s="19" customFormat="1" ht="26.25" customHeight="1">
      <c r="A870" s="8" t="s">
        <v>1063</v>
      </c>
      <c r="B870" s="45" t="s">
        <v>122</v>
      </c>
      <c r="C870" s="45" t="s">
        <v>195</v>
      </c>
      <c r="D870" s="45" t="s">
        <v>1064</v>
      </c>
      <c r="E870" s="45" t="s">
        <v>283</v>
      </c>
      <c r="F870" s="173">
        <v>102.602</v>
      </c>
      <c r="G870" s="173">
        <f>G871</f>
        <v>0</v>
      </c>
      <c r="H870" s="173">
        <f>H871</f>
        <v>0</v>
      </c>
      <c r="I870" s="173">
        <f>I871</f>
        <v>0</v>
      </c>
      <c r="J870" s="173">
        <f>J871</f>
        <v>102.602</v>
      </c>
    </row>
    <row r="871" spans="1:10" s="19" customFormat="1" ht="26.25" customHeight="1">
      <c r="A871" s="8" t="s">
        <v>28</v>
      </c>
      <c r="B871" s="45" t="s">
        <v>122</v>
      </c>
      <c r="C871" s="45" t="s">
        <v>195</v>
      </c>
      <c r="D871" s="45" t="s">
        <v>1064</v>
      </c>
      <c r="E871" s="45" t="s">
        <v>26</v>
      </c>
      <c r="F871" s="173">
        <v>102.602</v>
      </c>
      <c r="G871" s="173">
        <v>0</v>
      </c>
      <c r="H871" s="173">
        <v>0</v>
      </c>
      <c r="I871" s="173">
        <v>0</v>
      </c>
      <c r="J871" s="173">
        <f>F871+G871+H871+I871</f>
        <v>102.602</v>
      </c>
    </row>
    <row r="872" spans="1:10" s="19" customFormat="1" ht="12" customHeight="1">
      <c r="A872" s="7" t="s">
        <v>95</v>
      </c>
      <c r="B872" s="46" t="s">
        <v>122</v>
      </c>
      <c r="C872" s="46" t="s">
        <v>195</v>
      </c>
      <c r="D872" s="46" t="s">
        <v>97</v>
      </c>
      <c r="E872" s="46" t="s">
        <v>283</v>
      </c>
      <c r="F872" s="173">
        <v>13538.413999999999</v>
      </c>
      <c r="G872" s="173">
        <f>G875+G873</f>
        <v>13.956</v>
      </c>
      <c r="H872" s="173">
        <f>H875+H873</f>
        <v>0</v>
      </c>
      <c r="I872" s="173">
        <f>I875+I873</f>
        <v>90</v>
      </c>
      <c r="J872" s="173">
        <f>J875+J873</f>
        <v>13642.369999999999</v>
      </c>
    </row>
    <row r="873" spans="1:10" s="19" customFormat="1" ht="25.5" customHeight="1">
      <c r="A873" s="7" t="s">
        <v>220</v>
      </c>
      <c r="B873" s="46" t="s">
        <v>122</v>
      </c>
      <c r="C873" s="46" t="s">
        <v>195</v>
      </c>
      <c r="D873" s="46" t="s">
        <v>109</v>
      </c>
      <c r="E873" s="46" t="s">
        <v>283</v>
      </c>
      <c r="F873" s="63">
        <v>300</v>
      </c>
      <c r="G873" s="63">
        <f>G874</f>
        <v>0</v>
      </c>
      <c r="H873" s="63">
        <f>H874</f>
        <v>0</v>
      </c>
      <c r="I873" s="63">
        <f>I874</f>
        <v>90</v>
      </c>
      <c r="J873" s="63">
        <f>J874</f>
        <v>390</v>
      </c>
    </row>
    <row r="874" spans="1:10" s="19" customFormat="1" ht="12" customHeight="1">
      <c r="A874" s="8" t="s">
        <v>22</v>
      </c>
      <c r="B874" s="46" t="s">
        <v>122</v>
      </c>
      <c r="C874" s="46" t="s">
        <v>195</v>
      </c>
      <c r="D874" s="46" t="s">
        <v>109</v>
      </c>
      <c r="E874" s="46" t="s">
        <v>21</v>
      </c>
      <c r="F874" s="173">
        <v>300</v>
      </c>
      <c r="G874" s="173">
        <v>0</v>
      </c>
      <c r="H874" s="173">
        <v>0</v>
      </c>
      <c r="I874" s="173">
        <v>90</v>
      </c>
      <c r="J874" s="173">
        <f>F874+G874+H874+I874</f>
        <v>390</v>
      </c>
    </row>
    <row r="875" spans="1:10" s="19" customFormat="1" ht="13.5" customHeight="1">
      <c r="A875" s="7" t="s">
        <v>282</v>
      </c>
      <c r="B875" s="46" t="s">
        <v>122</v>
      </c>
      <c r="C875" s="46" t="s">
        <v>195</v>
      </c>
      <c r="D875" s="46" t="s">
        <v>98</v>
      </c>
      <c r="E875" s="46" t="s">
        <v>283</v>
      </c>
      <c r="F875" s="173">
        <v>13238.413999999999</v>
      </c>
      <c r="G875" s="173">
        <f>G876</f>
        <v>13.956</v>
      </c>
      <c r="H875" s="173">
        <f>H876</f>
        <v>0</v>
      </c>
      <c r="I875" s="173">
        <f>I876</f>
        <v>0</v>
      </c>
      <c r="J875" s="173">
        <f>J876</f>
        <v>13252.369999999999</v>
      </c>
    </row>
    <row r="876" spans="1:10" s="19" customFormat="1" ht="21.75" customHeight="1">
      <c r="A876" s="7" t="s">
        <v>101</v>
      </c>
      <c r="B876" s="46" t="s">
        <v>122</v>
      </c>
      <c r="C876" s="46" t="s">
        <v>195</v>
      </c>
      <c r="D876" s="46" t="s">
        <v>99</v>
      </c>
      <c r="E876" s="46" t="s">
        <v>283</v>
      </c>
      <c r="F876" s="173">
        <v>13238.413999999999</v>
      </c>
      <c r="G876" s="173">
        <f>G877+G878+G879</f>
        <v>13.956</v>
      </c>
      <c r="H876" s="173">
        <f>H877+H878+H879</f>
        <v>0</v>
      </c>
      <c r="I876" s="173">
        <f>I877+I878+I879</f>
        <v>0</v>
      </c>
      <c r="J876" s="173">
        <f>J877+J878+J879</f>
        <v>13252.369999999999</v>
      </c>
    </row>
    <row r="877" spans="1:10" s="19" customFormat="1" ht="45">
      <c r="A877" s="8" t="s">
        <v>28</v>
      </c>
      <c r="B877" s="45" t="s">
        <v>122</v>
      </c>
      <c r="C877" s="45" t="s">
        <v>195</v>
      </c>
      <c r="D877" s="45" t="s">
        <v>99</v>
      </c>
      <c r="E877" s="45" t="s">
        <v>26</v>
      </c>
      <c r="F877" s="173">
        <v>11625.261999999999</v>
      </c>
      <c r="G877" s="173">
        <v>0</v>
      </c>
      <c r="H877" s="173">
        <v>0</v>
      </c>
      <c r="I877" s="173">
        <v>0</v>
      </c>
      <c r="J877" s="173">
        <f aca="true" t="shared" si="58" ref="J877:J882">F877+G877+H877+I877</f>
        <v>11625.261999999999</v>
      </c>
    </row>
    <row r="878" spans="1:10" s="19" customFormat="1" ht="23.25" customHeight="1">
      <c r="A878" s="8" t="s">
        <v>27</v>
      </c>
      <c r="B878" s="46" t="s">
        <v>122</v>
      </c>
      <c r="C878" s="45" t="s">
        <v>195</v>
      </c>
      <c r="D878" s="45" t="s">
        <v>99</v>
      </c>
      <c r="E878" s="45" t="s">
        <v>30</v>
      </c>
      <c r="F878" s="173">
        <v>1102.4830000000002</v>
      </c>
      <c r="G878" s="173">
        <v>13.956</v>
      </c>
      <c r="H878" s="173">
        <v>0</v>
      </c>
      <c r="I878" s="173">
        <v>0</v>
      </c>
      <c r="J878" s="173">
        <f t="shared" si="58"/>
        <v>1116.439</v>
      </c>
    </row>
    <row r="879" spans="1:10" s="19" customFormat="1" ht="12.75">
      <c r="A879" s="8" t="s">
        <v>22</v>
      </c>
      <c r="B879" s="45" t="s">
        <v>122</v>
      </c>
      <c r="C879" s="45" t="s">
        <v>195</v>
      </c>
      <c r="D879" s="45" t="s">
        <v>99</v>
      </c>
      <c r="E879" s="45" t="s">
        <v>21</v>
      </c>
      <c r="F879" s="173">
        <v>510.669</v>
      </c>
      <c r="G879" s="173">
        <v>0</v>
      </c>
      <c r="H879" s="173">
        <v>0</v>
      </c>
      <c r="I879" s="173">
        <v>0</v>
      </c>
      <c r="J879" s="173">
        <f t="shared" si="58"/>
        <v>510.669</v>
      </c>
    </row>
    <row r="880" spans="1:10" s="19" customFormat="1" ht="21.75" customHeight="1">
      <c r="A880" s="7" t="s">
        <v>219</v>
      </c>
      <c r="B880" s="46" t="s">
        <v>122</v>
      </c>
      <c r="C880" s="46" t="s">
        <v>195</v>
      </c>
      <c r="D880" s="46" t="s">
        <v>100</v>
      </c>
      <c r="E880" s="46" t="s">
        <v>283</v>
      </c>
      <c r="F880" s="173">
        <v>13.956</v>
      </c>
      <c r="G880" s="173">
        <f aca="true" t="shared" si="59" ref="G880:J881">G881</f>
        <v>-13.956</v>
      </c>
      <c r="H880" s="173">
        <f t="shared" si="59"/>
        <v>0</v>
      </c>
      <c r="I880" s="173">
        <f t="shared" si="59"/>
        <v>0</v>
      </c>
      <c r="J880" s="173">
        <f t="shared" si="59"/>
        <v>0</v>
      </c>
    </row>
    <row r="881" spans="1:10" s="19" customFormat="1" ht="21.75" customHeight="1">
      <c r="A881" s="7" t="s">
        <v>101</v>
      </c>
      <c r="B881" s="46" t="s">
        <v>122</v>
      </c>
      <c r="C881" s="46" t="s">
        <v>195</v>
      </c>
      <c r="D881" s="46" t="s">
        <v>102</v>
      </c>
      <c r="E881" s="46" t="s">
        <v>283</v>
      </c>
      <c r="F881" s="173">
        <v>13.956</v>
      </c>
      <c r="G881" s="173">
        <f t="shared" si="59"/>
        <v>-13.956</v>
      </c>
      <c r="H881" s="173">
        <f t="shared" si="59"/>
        <v>0</v>
      </c>
      <c r="I881" s="173">
        <f t="shared" si="59"/>
        <v>0</v>
      </c>
      <c r="J881" s="173">
        <f t="shared" si="59"/>
        <v>0</v>
      </c>
    </row>
    <row r="882" spans="1:10" s="19" customFormat="1" ht="12.75" customHeight="1">
      <c r="A882" s="8" t="s">
        <v>22</v>
      </c>
      <c r="B882" s="45" t="s">
        <v>122</v>
      </c>
      <c r="C882" s="45" t="s">
        <v>195</v>
      </c>
      <c r="D882" s="45" t="s">
        <v>102</v>
      </c>
      <c r="E882" s="45" t="s">
        <v>21</v>
      </c>
      <c r="F882" s="173">
        <v>13.956</v>
      </c>
      <c r="G882" s="173">
        <v>-13.956</v>
      </c>
      <c r="H882" s="173">
        <v>0</v>
      </c>
      <c r="I882" s="173">
        <v>0</v>
      </c>
      <c r="J882" s="173">
        <f t="shared" si="58"/>
        <v>0</v>
      </c>
    </row>
    <row r="883" spans="1:10" s="19" customFormat="1" ht="19.5" customHeight="1">
      <c r="A883" s="116" t="s">
        <v>33</v>
      </c>
      <c r="B883" s="2" t="s">
        <v>122</v>
      </c>
      <c r="C883" s="2" t="s">
        <v>73</v>
      </c>
      <c r="D883" s="45"/>
      <c r="E883" s="45"/>
      <c r="F883" s="57">
        <v>228.3</v>
      </c>
      <c r="G883" s="57">
        <f>G884+G886</f>
        <v>0</v>
      </c>
      <c r="H883" s="57">
        <f>H884+H886</f>
        <v>0</v>
      </c>
      <c r="I883" s="57">
        <f>I884+I886</f>
        <v>0</v>
      </c>
      <c r="J883" s="57">
        <f>J884+J886</f>
        <v>228.3</v>
      </c>
    </row>
    <row r="884" spans="1:10" s="19" customFormat="1" ht="42" customHeight="1">
      <c r="A884" s="7" t="s">
        <v>410</v>
      </c>
      <c r="B884" s="46" t="s">
        <v>122</v>
      </c>
      <c r="C884" s="46" t="s">
        <v>73</v>
      </c>
      <c r="D884" s="46" t="s">
        <v>854</v>
      </c>
      <c r="E884" s="45" t="s">
        <v>283</v>
      </c>
      <c r="F884" s="57">
        <v>227.3</v>
      </c>
      <c r="G884" s="57">
        <f>G885</f>
        <v>0</v>
      </c>
      <c r="H884" s="57">
        <f>H885</f>
        <v>0</v>
      </c>
      <c r="I884" s="57">
        <f>I885</f>
        <v>0</v>
      </c>
      <c r="J884" s="57">
        <f>J885</f>
        <v>227.3</v>
      </c>
    </row>
    <row r="885" spans="1:10" s="19" customFormat="1" ht="31.5" customHeight="1">
      <c r="A885" s="8" t="s">
        <v>27</v>
      </c>
      <c r="B885" s="45" t="s">
        <v>122</v>
      </c>
      <c r="C885" s="45" t="s">
        <v>73</v>
      </c>
      <c r="D885" s="45" t="s">
        <v>854</v>
      </c>
      <c r="E885" s="45" t="s">
        <v>30</v>
      </c>
      <c r="F885" s="173">
        <v>227.3</v>
      </c>
      <c r="G885" s="173">
        <v>0</v>
      </c>
      <c r="H885" s="173">
        <v>0</v>
      </c>
      <c r="I885" s="173">
        <v>0</v>
      </c>
      <c r="J885" s="173">
        <f>F885+G885+H885+I885</f>
        <v>227.3</v>
      </c>
    </row>
    <row r="886" spans="1:10" s="19" customFormat="1" ht="37.5" customHeight="1">
      <c r="A886" s="8" t="s">
        <v>964</v>
      </c>
      <c r="B886" s="45" t="s">
        <v>122</v>
      </c>
      <c r="C886" s="45" t="s">
        <v>73</v>
      </c>
      <c r="D886" s="45" t="s">
        <v>271</v>
      </c>
      <c r="E886" s="45" t="s">
        <v>283</v>
      </c>
      <c r="F886" s="57">
        <v>1</v>
      </c>
      <c r="G886" s="57">
        <f>G887</f>
        <v>0</v>
      </c>
      <c r="H886" s="57">
        <f>H887</f>
        <v>0</v>
      </c>
      <c r="I886" s="57">
        <f>I887</f>
        <v>0</v>
      </c>
      <c r="J886" s="57">
        <f>J887</f>
        <v>1</v>
      </c>
    </row>
    <row r="887" spans="1:10" s="19" customFormat="1" ht="31.5" customHeight="1">
      <c r="A887" s="8" t="s">
        <v>27</v>
      </c>
      <c r="B887" s="45" t="s">
        <v>122</v>
      </c>
      <c r="C887" s="45" t="s">
        <v>73</v>
      </c>
      <c r="D887" s="45" t="s">
        <v>271</v>
      </c>
      <c r="E887" s="45" t="s">
        <v>30</v>
      </c>
      <c r="F887" s="173">
        <v>1</v>
      </c>
      <c r="G887" s="173">
        <v>0</v>
      </c>
      <c r="H887" s="173">
        <v>0</v>
      </c>
      <c r="I887" s="173">
        <v>0</v>
      </c>
      <c r="J887" s="173">
        <f aca="true" t="shared" si="60" ref="J887:J894">F887+G887+H887+I887</f>
        <v>1</v>
      </c>
    </row>
    <row r="888" spans="1:10" s="20" customFormat="1" ht="14.25" customHeight="1">
      <c r="A888" s="116" t="s">
        <v>603</v>
      </c>
      <c r="B888" s="44" t="s">
        <v>122</v>
      </c>
      <c r="C888" s="44" t="s">
        <v>604</v>
      </c>
      <c r="D888" s="45"/>
      <c r="E888" s="45"/>
      <c r="F888" s="172">
        <v>4991.584</v>
      </c>
      <c r="G888" s="172">
        <v>0</v>
      </c>
      <c r="H888" s="172">
        <v>0</v>
      </c>
      <c r="I888" s="172">
        <v>0</v>
      </c>
      <c r="J888" s="172">
        <f t="shared" si="60"/>
        <v>4991.584</v>
      </c>
    </row>
    <row r="889" spans="1:10" s="20" customFormat="1" ht="45.75" customHeight="1">
      <c r="A889" s="134" t="s">
        <v>552</v>
      </c>
      <c r="B889" s="45" t="s">
        <v>122</v>
      </c>
      <c r="C889" s="46" t="s">
        <v>604</v>
      </c>
      <c r="D889" s="135" t="s">
        <v>554</v>
      </c>
      <c r="E889" s="45" t="s">
        <v>283</v>
      </c>
      <c r="F889" s="173">
        <v>3743.7</v>
      </c>
      <c r="G889" s="173">
        <v>0</v>
      </c>
      <c r="H889" s="173">
        <v>0</v>
      </c>
      <c r="I889" s="173">
        <v>0</v>
      </c>
      <c r="J889" s="173">
        <f t="shared" si="60"/>
        <v>3743.7</v>
      </c>
    </row>
    <row r="890" spans="1:10" s="20" customFormat="1" ht="27" customHeight="1">
      <c r="A890" s="134" t="s">
        <v>763</v>
      </c>
      <c r="B890" s="45" t="s">
        <v>122</v>
      </c>
      <c r="C890" s="46" t="s">
        <v>604</v>
      </c>
      <c r="D890" s="45" t="s">
        <v>765</v>
      </c>
      <c r="E890" s="45" t="s">
        <v>283</v>
      </c>
      <c r="F890" s="173">
        <v>3743.7</v>
      </c>
      <c r="G890" s="173">
        <v>0</v>
      </c>
      <c r="H890" s="173">
        <v>0</v>
      </c>
      <c r="I890" s="173">
        <v>0</v>
      </c>
      <c r="J890" s="173">
        <f t="shared" si="60"/>
        <v>3743.7</v>
      </c>
    </row>
    <row r="891" spans="1:10" s="20" customFormat="1" ht="51.75" customHeight="1">
      <c r="A891" s="134" t="s">
        <v>764</v>
      </c>
      <c r="B891" s="45" t="s">
        <v>122</v>
      </c>
      <c r="C891" s="46" t="s">
        <v>604</v>
      </c>
      <c r="D891" s="45" t="s">
        <v>766</v>
      </c>
      <c r="E891" s="45" t="s">
        <v>283</v>
      </c>
      <c r="F891" s="173">
        <v>3743.7</v>
      </c>
      <c r="G891" s="173">
        <v>0</v>
      </c>
      <c r="H891" s="173">
        <v>0</v>
      </c>
      <c r="I891" s="173">
        <v>0</v>
      </c>
      <c r="J891" s="173">
        <f t="shared" si="60"/>
        <v>3743.7</v>
      </c>
    </row>
    <row r="892" spans="1:10" s="20" customFormat="1" ht="27" customHeight="1">
      <c r="A892" s="8" t="s">
        <v>27</v>
      </c>
      <c r="B892" s="45" t="s">
        <v>122</v>
      </c>
      <c r="C892" s="46" t="s">
        <v>604</v>
      </c>
      <c r="D892" s="45" t="s">
        <v>766</v>
      </c>
      <c r="E892" s="45" t="s">
        <v>30</v>
      </c>
      <c r="F892" s="173">
        <v>3743.7</v>
      </c>
      <c r="G892" s="173">
        <v>0</v>
      </c>
      <c r="H892" s="173">
        <v>0</v>
      </c>
      <c r="I892" s="173">
        <v>0</v>
      </c>
      <c r="J892" s="173">
        <f t="shared" si="60"/>
        <v>3743.7</v>
      </c>
    </row>
    <row r="893" spans="1:10" s="21" customFormat="1" ht="34.5" customHeight="1">
      <c r="A893" s="7" t="s">
        <v>611</v>
      </c>
      <c r="B893" s="46" t="s">
        <v>122</v>
      </c>
      <c r="C893" s="46" t="s">
        <v>604</v>
      </c>
      <c r="D893" s="46" t="s">
        <v>612</v>
      </c>
      <c r="E893" s="46" t="s">
        <v>283</v>
      </c>
      <c r="F893" s="173">
        <v>1247.884</v>
      </c>
      <c r="G893" s="173">
        <v>0</v>
      </c>
      <c r="H893" s="173">
        <v>0</v>
      </c>
      <c r="I893" s="173">
        <v>0</v>
      </c>
      <c r="J893" s="173">
        <f t="shared" si="60"/>
        <v>1247.884</v>
      </c>
    </row>
    <row r="894" spans="1:10" s="20" customFormat="1" ht="24.75" customHeight="1">
      <c r="A894" s="8" t="s">
        <v>27</v>
      </c>
      <c r="B894" s="45" t="s">
        <v>122</v>
      </c>
      <c r="C894" s="45" t="s">
        <v>604</v>
      </c>
      <c r="D894" s="45" t="s">
        <v>612</v>
      </c>
      <c r="E894" s="45" t="s">
        <v>30</v>
      </c>
      <c r="F894" s="173">
        <v>1247.884</v>
      </c>
      <c r="G894" s="173">
        <v>0</v>
      </c>
      <c r="H894" s="173">
        <v>0</v>
      </c>
      <c r="I894" s="173">
        <v>0</v>
      </c>
      <c r="J894" s="173">
        <f t="shared" si="60"/>
        <v>1247.884</v>
      </c>
    </row>
    <row r="895" spans="1:10" s="20" customFormat="1" ht="24.75" customHeight="1">
      <c r="A895" s="5" t="s">
        <v>345</v>
      </c>
      <c r="B895" s="44" t="s">
        <v>122</v>
      </c>
      <c r="C895" s="44" t="s">
        <v>141</v>
      </c>
      <c r="D895" s="45"/>
      <c r="E895" s="45"/>
      <c r="F895" s="62">
        <v>556.947</v>
      </c>
      <c r="G895" s="62">
        <f aca="true" t="shared" si="61" ref="G895:J897">G896</f>
        <v>0</v>
      </c>
      <c r="H895" s="62">
        <f t="shared" si="61"/>
        <v>0</v>
      </c>
      <c r="I895" s="62">
        <f t="shared" si="61"/>
        <v>0</v>
      </c>
      <c r="J895" s="62">
        <f t="shared" si="61"/>
        <v>556.947</v>
      </c>
    </row>
    <row r="896" spans="1:10" s="20" customFormat="1" ht="32.25" customHeight="1">
      <c r="A896" s="7" t="s">
        <v>504</v>
      </c>
      <c r="B896" s="45" t="s">
        <v>122</v>
      </c>
      <c r="C896" s="45" t="s">
        <v>141</v>
      </c>
      <c r="D896" s="45" t="s">
        <v>249</v>
      </c>
      <c r="E896" s="45" t="s">
        <v>283</v>
      </c>
      <c r="F896" s="57">
        <v>556.947</v>
      </c>
      <c r="G896" s="57">
        <f t="shared" si="61"/>
        <v>0</v>
      </c>
      <c r="H896" s="57">
        <f t="shared" si="61"/>
        <v>0</v>
      </c>
      <c r="I896" s="57">
        <f t="shared" si="61"/>
        <v>0</v>
      </c>
      <c r="J896" s="57">
        <f t="shared" si="61"/>
        <v>556.947</v>
      </c>
    </row>
    <row r="897" spans="1:10" s="20" customFormat="1" ht="38.25" customHeight="1">
      <c r="A897" s="8" t="s">
        <v>579</v>
      </c>
      <c r="B897" s="45" t="s">
        <v>122</v>
      </c>
      <c r="C897" s="45" t="s">
        <v>141</v>
      </c>
      <c r="D897" s="45" t="s">
        <v>577</v>
      </c>
      <c r="E897" s="45" t="s">
        <v>283</v>
      </c>
      <c r="F897" s="57">
        <v>556.947</v>
      </c>
      <c r="G897" s="57">
        <f t="shared" si="61"/>
        <v>0</v>
      </c>
      <c r="H897" s="57">
        <f t="shared" si="61"/>
        <v>0</v>
      </c>
      <c r="I897" s="57">
        <f t="shared" si="61"/>
        <v>0</v>
      </c>
      <c r="J897" s="57">
        <f t="shared" si="61"/>
        <v>556.947</v>
      </c>
    </row>
    <row r="898" spans="1:10" s="20" customFormat="1" ht="24.75" customHeight="1">
      <c r="A898" s="8" t="s">
        <v>27</v>
      </c>
      <c r="B898" s="45" t="s">
        <v>122</v>
      </c>
      <c r="C898" s="45" t="s">
        <v>141</v>
      </c>
      <c r="D898" s="45" t="s">
        <v>577</v>
      </c>
      <c r="E898" s="45" t="s">
        <v>30</v>
      </c>
      <c r="F898" s="173">
        <v>556.947</v>
      </c>
      <c r="G898" s="173">
        <v>0</v>
      </c>
      <c r="H898" s="173">
        <v>0</v>
      </c>
      <c r="I898" s="173">
        <v>0</v>
      </c>
      <c r="J898" s="173">
        <f>F898+G898+H898+I898</f>
        <v>556.947</v>
      </c>
    </row>
    <row r="899" spans="1:10" s="20" customFormat="1" ht="24.75" customHeight="1">
      <c r="A899" s="116" t="s">
        <v>774</v>
      </c>
      <c r="B899" s="2" t="s">
        <v>122</v>
      </c>
      <c r="C899" s="2" t="s">
        <v>773</v>
      </c>
      <c r="D899" s="45"/>
      <c r="E899" s="45"/>
      <c r="F899" s="64">
        <v>0</v>
      </c>
      <c r="G899" s="64">
        <f>G900+G906</f>
        <v>0</v>
      </c>
      <c r="H899" s="64">
        <f>H900+H906</f>
        <v>0</v>
      </c>
      <c r="I899" s="64">
        <f>I900+I906</f>
        <v>0</v>
      </c>
      <c r="J899" s="64">
        <f>J900+J906</f>
        <v>0</v>
      </c>
    </row>
    <row r="900" spans="1:10" s="20" customFormat="1" ht="39.75" customHeight="1">
      <c r="A900" s="143" t="s">
        <v>779</v>
      </c>
      <c r="B900" s="45" t="s">
        <v>122</v>
      </c>
      <c r="C900" s="45" t="s">
        <v>773</v>
      </c>
      <c r="D900" s="45" t="s">
        <v>775</v>
      </c>
      <c r="E900" s="45" t="s">
        <v>283</v>
      </c>
      <c r="F900" s="57">
        <v>0</v>
      </c>
      <c r="G900" s="57">
        <f>G901</f>
        <v>0</v>
      </c>
      <c r="H900" s="57">
        <f>H901</f>
        <v>0</v>
      </c>
      <c r="I900" s="57">
        <f>I901</f>
        <v>0</v>
      </c>
      <c r="J900" s="57">
        <f>J901</f>
        <v>0</v>
      </c>
    </row>
    <row r="901" spans="1:10" s="20" customFormat="1" ht="42.75" customHeight="1">
      <c r="A901" s="136" t="s">
        <v>780</v>
      </c>
      <c r="B901" s="45" t="s">
        <v>122</v>
      </c>
      <c r="C901" s="45" t="s">
        <v>773</v>
      </c>
      <c r="D901" s="45" t="s">
        <v>776</v>
      </c>
      <c r="E901" s="45" t="s">
        <v>283</v>
      </c>
      <c r="F901" s="57">
        <v>0</v>
      </c>
      <c r="G901" s="57">
        <f>G902+G904</f>
        <v>0</v>
      </c>
      <c r="H901" s="57">
        <f>H902+H904</f>
        <v>0</v>
      </c>
      <c r="I901" s="57">
        <f>I902+I904</f>
        <v>0</v>
      </c>
      <c r="J901" s="57">
        <f>J902+J904</f>
        <v>0</v>
      </c>
    </row>
    <row r="902" spans="1:10" s="20" customFormat="1" ht="24.75" customHeight="1">
      <c r="A902" s="136" t="s">
        <v>778</v>
      </c>
      <c r="B902" s="45" t="s">
        <v>122</v>
      </c>
      <c r="C902" s="45" t="s">
        <v>773</v>
      </c>
      <c r="D902" s="45" t="s">
        <v>777</v>
      </c>
      <c r="E902" s="45" t="s">
        <v>283</v>
      </c>
      <c r="F902" s="57">
        <v>0</v>
      </c>
      <c r="G902" s="57">
        <f>G903</f>
        <v>0</v>
      </c>
      <c r="H902" s="57">
        <f>H903</f>
        <v>0</v>
      </c>
      <c r="I902" s="57">
        <f>I903</f>
        <v>0</v>
      </c>
      <c r="J902" s="57">
        <f>J903</f>
        <v>0</v>
      </c>
    </row>
    <row r="903" spans="1:10" s="20" customFormat="1" ht="24.75" customHeight="1">
      <c r="A903" s="8" t="s">
        <v>27</v>
      </c>
      <c r="B903" s="45" t="s">
        <v>122</v>
      </c>
      <c r="C903" s="45" t="s">
        <v>773</v>
      </c>
      <c r="D903" s="45" t="s">
        <v>777</v>
      </c>
      <c r="E903" s="45" t="s">
        <v>30</v>
      </c>
      <c r="F903" s="173">
        <v>0</v>
      </c>
      <c r="G903" s="173">
        <v>0</v>
      </c>
      <c r="H903" s="173">
        <v>0</v>
      </c>
      <c r="I903" s="173">
        <v>0</v>
      </c>
      <c r="J903" s="173">
        <f>F903+G903+H903+I903</f>
        <v>0</v>
      </c>
    </row>
    <row r="904" spans="1:10" s="20" customFormat="1" ht="48.75" customHeight="1">
      <c r="A904" s="8" t="s">
        <v>859</v>
      </c>
      <c r="B904" s="45" t="s">
        <v>122</v>
      </c>
      <c r="C904" s="45" t="s">
        <v>773</v>
      </c>
      <c r="D904" s="45" t="s">
        <v>858</v>
      </c>
      <c r="E904" s="45" t="s">
        <v>283</v>
      </c>
      <c r="F904" s="57">
        <v>0</v>
      </c>
      <c r="G904" s="57">
        <f>G905</f>
        <v>0</v>
      </c>
      <c r="H904" s="57">
        <f>H905</f>
        <v>0</v>
      </c>
      <c r="I904" s="57">
        <f>I905</f>
        <v>0</v>
      </c>
      <c r="J904" s="57">
        <f>J905</f>
        <v>0</v>
      </c>
    </row>
    <row r="905" spans="1:10" s="20" customFormat="1" ht="24.75" customHeight="1">
      <c r="A905" s="8" t="s">
        <v>27</v>
      </c>
      <c r="B905" s="45" t="s">
        <v>122</v>
      </c>
      <c r="C905" s="45" t="s">
        <v>773</v>
      </c>
      <c r="D905" s="45" t="s">
        <v>858</v>
      </c>
      <c r="E905" s="45" t="s">
        <v>30</v>
      </c>
      <c r="F905" s="173">
        <v>0</v>
      </c>
      <c r="G905" s="173">
        <v>0</v>
      </c>
      <c r="H905" s="173">
        <v>0</v>
      </c>
      <c r="I905" s="173">
        <v>0</v>
      </c>
      <c r="J905" s="173">
        <f>F905+G905+H905+I905</f>
        <v>0</v>
      </c>
    </row>
    <row r="906" spans="1:10" s="20" customFormat="1" ht="24.75" customHeight="1">
      <c r="A906" s="7" t="s">
        <v>821</v>
      </c>
      <c r="B906" s="45" t="s">
        <v>122</v>
      </c>
      <c r="C906" s="45" t="s">
        <v>773</v>
      </c>
      <c r="D906" s="45" t="s">
        <v>820</v>
      </c>
      <c r="E906" s="45" t="s">
        <v>283</v>
      </c>
      <c r="F906" s="57">
        <v>0</v>
      </c>
      <c r="G906" s="57">
        <f>G907</f>
        <v>0</v>
      </c>
      <c r="H906" s="57">
        <f>H907</f>
        <v>0</v>
      </c>
      <c r="I906" s="57">
        <f>I907</f>
        <v>0</v>
      </c>
      <c r="J906" s="57">
        <f>J907</f>
        <v>0</v>
      </c>
    </row>
    <row r="907" spans="1:10" s="20" customFormat="1" ht="24.75" customHeight="1">
      <c r="A907" s="8" t="s">
        <v>27</v>
      </c>
      <c r="B907" s="45" t="s">
        <v>122</v>
      </c>
      <c r="C907" s="45" t="s">
        <v>773</v>
      </c>
      <c r="D907" s="45" t="s">
        <v>820</v>
      </c>
      <c r="E907" s="45" t="s">
        <v>30</v>
      </c>
      <c r="F907" s="173">
        <v>0</v>
      </c>
      <c r="G907" s="173">
        <v>0</v>
      </c>
      <c r="H907" s="173">
        <v>0</v>
      </c>
      <c r="I907" s="173">
        <v>0</v>
      </c>
      <c r="J907" s="173">
        <f>F907+G907+H907+I907</f>
        <v>0</v>
      </c>
    </row>
    <row r="908" spans="1:10" s="20" customFormat="1" ht="24.75" customHeight="1">
      <c r="A908" s="5" t="s">
        <v>144</v>
      </c>
      <c r="B908" s="2" t="s">
        <v>122</v>
      </c>
      <c r="C908" s="2" t="s">
        <v>142</v>
      </c>
      <c r="D908" s="2"/>
      <c r="E908" s="2"/>
      <c r="F908" s="64">
        <v>5517.598</v>
      </c>
      <c r="G908" s="64">
        <f>G909+G913+G916</f>
        <v>1243.33</v>
      </c>
      <c r="H908" s="64">
        <f>H909+H913+H916</f>
        <v>0</v>
      </c>
      <c r="I908" s="64">
        <f>I909+I913+I916</f>
        <v>-1344.69</v>
      </c>
      <c r="J908" s="64">
        <f>J909+J913+J916</f>
        <v>5416.238</v>
      </c>
    </row>
    <row r="909" spans="1:10" s="20" customFormat="1" ht="24.75" customHeight="1">
      <c r="A909" s="134" t="s">
        <v>813</v>
      </c>
      <c r="B909" s="45" t="s">
        <v>122</v>
      </c>
      <c r="C909" s="45" t="s">
        <v>142</v>
      </c>
      <c r="D909" s="45" t="s">
        <v>815</v>
      </c>
      <c r="E909" s="45" t="s">
        <v>283</v>
      </c>
      <c r="F909" s="57">
        <v>4185.8</v>
      </c>
      <c r="G909" s="57">
        <f aca="true" t="shared" si="62" ref="G909:J911">G910</f>
        <v>0</v>
      </c>
      <c r="H909" s="57">
        <f t="shared" si="62"/>
        <v>0</v>
      </c>
      <c r="I909" s="57">
        <f t="shared" si="62"/>
        <v>-1344.69</v>
      </c>
      <c r="J909" s="57">
        <f t="shared" si="62"/>
        <v>2841.11</v>
      </c>
    </row>
    <row r="910" spans="1:10" s="20" customFormat="1" ht="24.75" customHeight="1">
      <c r="A910" s="136" t="s">
        <v>814</v>
      </c>
      <c r="B910" s="45" t="s">
        <v>122</v>
      </c>
      <c r="C910" s="45" t="s">
        <v>142</v>
      </c>
      <c r="D910" s="45" t="s">
        <v>816</v>
      </c>
      <c r="E910" s="45" t="s">
        <v>283</v>
      </c>
      <c r="F910" s="57">
        <v>4185.8</v>
      </c>
      <c r="G910" s="57">
        <f t="shared" si="62"/>
        <v>0</v>
      </c>
      <c r="H910" s="57">
        <f t="shared" si="62"/>
        <v>0</v>
      </c>
      <c r="I910" s="57">
        <f t="shared" si="62"/>
        <v>-1344.69</v>
      </c>
      <c r="J910" s="57">
        <f t="shared" si="62"/>
        <v>2841.11</v>
      </c>
    </row>
    <row r="911" spans="1:10" s="20" customFormat="1" ht="24.75" customHeight="1">
      <c r="A911" s="136" t="s">
        <v>812</v>
      </c>
      <c r="B911" s="45" t="s">
        <v>122</v>
      </c>
      <c r="C911" s="45" t="s">
        <v>142</v>
      </c>
      <c r="D911" s="45" t="s">
        <v>811</v>
      </c>
      <c r="E911" s="45" t="s">
        <v>283</v>
      </c>
      <c r="F911" s="57">
        <v>4185.8</v>
      </c>
      <c r="G911" s="57">
        <f t="shared" si="62"/>
        <v>0</v>
      </c>
      <c r="H911" s="57">
        <f t="shared" si="62"/>
        <v>0</v>
      </c>
      <c r="I911" s="57">
        <f t="shared" si="62"/>
        <v>-1344.69</v>
      </c>
      <c r="J911" s="57">
        <f t="shared" si="62"/>
        <v>2841.11</v>
      </c>
    </row>
    <row r="912" spans="1:10" s="20" customFormat="1" ht="24.75" customHeight="1">
      <c r="A912" s="8" t="s">
        <v>27</v>
      </c>
      <c r="B912" s="45" t="s">
        <v>122</v>
      </c>
      <c r="C912" s="45" t="s">
        <v>142</v>
      </c>
      <c r="D912" s="45" t="s">
        <v>811</v>
      </c>
      <c r="E912" s="45" t="s">
        <v>30</v>
      </c>
      <c r="F912" s="173">
        <v>4185.8</v>
      </c>
      <c r="G912" s="173">
        <v>0</v>
      </c>
      <c r="H912" s="173">
        <v>0</v>
      </c>
      <c r="I912" s="173">
        <v>-1344.69</v>
      </c>
      <c r="J912" s="173">
        <f>F912+G912+H912+I912</f>
        <v>2841.11</v>
      </c>
    </row>
    <row r="913" spans="1:10" s="20" customFormat="1" ht="24.75" customHeight="1">
      <c r="A913" s="8" t="s">
        <v>626</v>
      </c>
      <c r="B913" s="45" t="s">
        <v>122</v>
      </c>
      <c r="C913" s="45" t="s">
        <v>142</v>
      </c>
      <c r="D913" s="45" t="s">
        <v>251</v>
      </c>
      <c r="E913" s="45" t="s">
        <v>283</v>
      </c>
      <c r="F913" s="57">
        <v>1159.798</v>
      </c>
      <c r="G913" s="57">
        <f aca="true" t="shared" si="63" ref="G913:J914">G914</f>
        <v>0</v>
      </c>
      <c r="H913" s="57">
        <f t="shared" si="63"/>
        <v>0</v>
      </c>
      <c r="I913" s="57">
        <f t="shared" si="63"/>
        <v>0</v>
      </c>
      <c r="J913" s="57">
        <f t="shared" si="63"/>
        <v>1159.798</v>
      </c>
    </row>
    <row r="914" spans="1:10" s="20" customFormat="1" ht="24.75" customHeight="1">
      <c r="A914" s="8" t="s">
        <v>819</v>
      </c>
      <c r="B914" s="45" t="s">
        <v>122</v>
      </c>
      <c r="C914" s="45" t="s">
        <v>142</v>
      </c>
      <c r="D914" s="45" t="s">
        <v>818</v>
      </c>
      <c r="E914" s="45" t="s">
        <v>283</v>
      </c>
      <c r="F914" s="57">
        <v>1159.798</v>
      </c>
      <c r="G914" s="57">
        <f t="shared" si="63"/>
        <v>0</v>
      </c>
      <c r="H914" s="57">
        <f t="shared" si="63"/>
        <v>0</v>
      </c>
      <c r="I914" s="57">
        <f t="shared" si="63"/>
        <v>0</v>
      </c>
      <c r="J914" s="57">
        <f t="shared" si="63"/>
        <v>1159.798</v>
      </c>
    </row>
    <row r="915" spans="1:10" s="20" customFormat="1" ht="24.75" customHeight="1">
      <c r="A915" s="8" t="s">
        <v>27</v>
      </c>
      <c r="B915" s="45" t="s">
        <v>122</v>
      </c>
      <c r="C915" s="45" t="s">
        <v>142</v>
      </c>
      <c r="D915" s="45" t="s">
        <v>818</v>
      </c>
      <c r="E915" s="45" t="s">
        <v>30</v>
      </c>
      <c r="F915" s="173">
        <v>1159.798</v>
      </c>
      <c r="G915" s="173">
        <v>0</v>
      </c>
      <c r="H915" s="173">
        <v>0</v>
      </c>
      <c r="I915" s="173">
        <v>0</v>
      </c>
      <c r="J915" s="173">
        <f>F915+G915+H915+I915</f>
        <v>1159.798</v>
      </c>
    </row>
    <row r="916" spans="1:10" s="20" customFormat="1" ht="60" customHeight="1">
      <c r="A916" s="8" t="s">
        <v>1060</v>
      </c>
      <c r="B916" s="45" t="s">
        <v>122</v>
      </c>
      <c r="C916" s="45" t="s">
        <v>142</v>
      </c>
      <c r="D916" s="45" t="s">
        <v>1059</v>
      </c>
      <c r="E916" s="45" t="s">
        <v>283</v>
      </c>
      <c r="F916" s="173">
        <v>172</v>
      </c>
      <c r="G916" s="173">
        <f>G917</f>
        <v>1243.33</v>
      </c>
      <c r="H916" s="173">
        <f>H917</f>
        <v>0</v>
      </c>
      <c r="I916" s="173">
        <f>I917</f>
        <v>0</v>
      </c>
      <c r="J916" s="173">
        <f>J917</f>
        <v>1415.33</v>
      </c>
    </row>
    <row r="917" spans="1:10" s="20" customFormat="1" ht="24.75" customHeight="1">
      <c r="A917" s="8" t="s">
        <v>22</v>
      </c>
      <c r="B917" s="45" t="s">
        <v>122</v>
      </c>
      <c r="C917" s="45" t="s">
        <v>142</v>
      </c>
      <c r="D917" s="45" t="s">
        <v>1059</v>
      </c>
      <c r="E917" s="45" t="s">
        <v>21</v>
      </c>
      <c r="F917" s="173">
        <v>172</v>
      </c>
      <c r="G917" s="173">
        <v>1243.33</v>
      </c>
      <c r="H917" s="173">
        <v>0</v>
      </c>
      <c r="I917" s="173">
        <v>0</v>
      </c>
      <c r="J917" s="173">
        <f>F917+G917+H917+I917</f>
        <v>1415.33</v>
      </c>
    </row>
    <row r="918" spans="1:10" s="19" customFormat="1" ht="12.75" customHeight="1">
      <c r="A918" s="5" t="s">
        <v>567</v>
      </c>
      <c r="B918" s="44" t="s">
        <v>122</v>
      </c>
      <c r="C918" s="44" t="s">
        <v>568</v>
      </c>
      <c r="D918" s="45"/>
      <c r="E918" s="45"/>
      <c r="F918" s="172">
        <v>3130.7</v>
      </c>
      <c r="G918" s="172">
        <f>G919+G923</f>
        <v>0</v>
      </c>
      <c r="H918" s="172">
        <f>H919+H923</f>
        <v>0</v>
      </c>
      <c r="I918" s="172">
        <f>I919+I923</f>
        <v>0</v>
      </c>
      <c r="J918" s="172">
        <f>J919+J923</f>
        <v>3130.7</v>
      </c>
    </row>
    <row r="919" spans="1:10" s="19" customFormat="1" ht="23.25" customHeight="1">
      <c r="A919" s="136" t="s">
        <v>769</v>
      </c>
      <c r="B919" s="45" t="s">
        <v>122</v>
      </c>
      <c r="C919" s="45" t="s">
        <v>568</v>
      </c>
      <c r="D919" s="45" t="s">
        <v>772</v>
      </c>
      <c r="E919" s="45" t="s">
        <v>283</v>
      </c>
      <c r="F919" s="173">
        <v>1839.6999999999998</v>
      </c>
      <c r="G919" s="173">
        <f>G920</f>
        <v>0</v>
      </c>
      <c r="H919" s="173">
        <f aca="true" t="shared" si="64" ref="H919:J920">H920</f>
        <v>0</v>
      </c>
      <c r="I919" s="173">
        <f t="shared" si="64"/>
        <v>0</v>
      </c>
      <c r="J919" s="173">
        <f t="shared" si="64"/>
        <v>1839.6999999999998</v>
      </c>
    </row>
    <row r="920" spans="1:10" s="19" customFormat="1" ht="42" customHeight="1">
      <c r="A920" s="136" t="s">
        <v>770</v>
      </c>
      <c r="B920" s="45" t="s">
        <v>122</v>
      </c>
      <c r="C920" s="45" t="s">
        <v>568</v>
      </c>
      <c r="D920" s="45" t="s">
        <v>771</v>
      </c>
      <c r="E920" s="45" t="s">
        <v>283</v>
      </c>
      <c r="F920" s="173">
        <v>1839.6999999999998</v>
      </c>
      <c r="G920" s="173">
        <f>G921</f>
        <v>0</v>
      </c>
      <c r="H920" s="173">
        <f t="shared" si="64"/>
        <v>0</v>
      </c>
      <c r="I920" s="173">
        <f t="shared" si="64"/>
        <v>0</v>
      </c>
      <c r="J920" s="173">
        <f t="shared" si="64"/>
        <v>1839.6999999999998</v>
      </c>
    </row>
    <row r="921" spans="1:10" s="19" customFormat="1" ht="40.5" customHeight="1">
      <c r="A921" s="130" t="s">
        <v>768</v>
      </c>
      <c r="B921" s="45" t="s">
        <v>122</v>
      </c>
      <c r="C921" s="45" t="s">
        <v>568</v>
      </c>
      <c r="D921" s="137" t="s">
        <v>767</v>
      </c>
      <c r="E921" s="45" t="s">
        <v>283</v>
      </c>
      <c r="F921" s="173">
        <v>1839.6999999999998</v>
      </c>
      <c r="G921" s="173">
        <f>G922</f>
        <v>0</v>
      </c>
      <c r="H921" s="173">
        <f>H922</f>
        <v>0</v>
      </c>
      <c r="I921" s="173">
        <f>I922</f>
        <v>0</v>
      </c>
      <c r="J921" s="173">
        <f>J922</f>
        <v>1839.6999999999998</v>
      </c>
    </row>
    <row r="922" spans="1:10" s="19" customFormat="1" ht="27.75" customHeight="1">
      <c r="A922" s="8" t="s">
        <v>27</v>
      </c>
      <c r="B922" s="45" t="s">
        <v>122</v>
      </c>
      <c r="C922" s="45" t="s">
        <v>568</v>
      </c>
      <c r="D922" s="137" t="s">
        <v>767</v>
      </c>
      <c r="E922" s="45" t="s">
        <v>30</v>
      </c>
      <c r="F922" s="173">
        <v>1839.6999999999998</v>
      </c>
      <c r="G922" s="173">
        <v>0</v>
      </c>
      <c r="H922" s="173">
        <v>0</v>
      </c>
      <c r="I922" s="173">
        <v>0</v>
      </c>
      <c r="J922" s="173">
        <f>F922+G922+H922+I922</f>
        <v>1839.6999999999998</v>
      </c>
    </row>
    <row r="923" spans="1:10" s="21" customFormat="1" ht="39" customHeight="1">
      <c r="A923" s="7" t="s">
        <v>626</v>
      </c>
      <c r="B923" s="46" t="s">
        <v>122</v>
      </c>
      <c r="C923" s="46" t="s">
        <v>568</v>
      </c>
      <c r="D923" s="46" t="s">
        <v>251</v>
      </c>
      <c r="E923" s="46" t="s">
        <v>283</v>
      </c>
      <c r="F923" s="173">
        <v>1291</v>
      </c>
      <c r="G923" s="173">
        <f>G924+G926+G928</f>
        <v>0</v>
      </c>
      <c r="H923" s="173">
        <f>H924+H926+H928</f>
        <v>0</v>
      </c>
      <c r="I923" s="173">
        <f>I924+I926+I928</f>
        <v>0</v>
      </c>
      <c r="J923" s="173">
        <f>J924+J926+J928</f>
        <v>1291</v>
      </c>
    </row>
    <row r="924" spans="1:10" s="19" customFormat="1" ht="61.5" customHeight="1">
      <c r="A924" s="7" t="s">
        <v>826</v>
      </c>
      <c r="B924" s="46" t="s">
        <v>122</v>
      </c>
      <c r="C924" s="46" t="s">
        <v>568</v>
      </c>
      <c r="D924" s="46" t="s">
        <v>480</v>
      </c>
      <c r="E924" s="46" t="s">
        <v>283</v>
      </c>
      <c r="F924" s="173">
        <v>820.6510000000001</v>
      </c>
      <c r="G924" s="173">
        <f>G925</f>
        <v>0</v>
      </c>
      <c r="H924" s="173">
        <f>H925</f>
        <v>0</v>
      </c>
      <c r="I924" s="173">
        <f>I925</f>
        <v>0</v>
      </c>
      <c r="J924" s="173">
        <f>J925</f>
        <v>820.6510000000001</v>
      </c>
    </row>
    <row r="925" spans="1:10" s="19" customFormat="1" ht="21.75" customHeight="1">
      <c r="A925" s="8" t="s">
        <v>27</v>
      </c>
      <c r="B925" s="45" t="s">
        <v>122</v>
      </c>
      <c r="C925" s="45" t="s">
        <v>568</v>
      </c>
      <c r="D925" s="45" t="s">
        <v>480</v>
      </c>
      <c r="E925" s="45" t="s">
        <v>30</v>
      </c>
      <c r="F925" s="173">
        <v>820.6510000000001</v>
      </c>
      <c r="G925" s="173">
        <v>0</v>
      </c>
      <c r="H925" s="173">
        <v>0</v>
      </c>
      <c r="I925" s="173">
        <v>0</v>
      </c>
      <c r="J925" s="173">
        <f>F925+G925+H925+I925</f>
        <v>820.6510000000001</v>
      </c>
    </row>
    <row r="926" spans="1:10" s="21" customFormat="1" ht="36.75" customHeight="1">
      <c r="A926" s="7" t="s">
        <v>622</v>
      </c>
      <c r="B926" s="46" t="s">
        <v>122</v>
      </c>
      <c r="C926" s="46" t="s">
        <v>568</v>
      </c>
      <c r="D926" s="46" t="s">
        <v>720</v>
      </c>
      <c r="E926" s="46" t="s">
        <v>283</v>
      </c>
      <c r="F926" s="173">
        <v>373.51899999999995</v>
      </c>
      <c r="G926" s="173">
        <f>G927</f>
        <v>0</v>
      </c>
      <c r="H926" s="173">
        <f>H927</f>
        <v>0</v>
      </c>
      <c r="I926" s="173">
        <f>I927</f>
        <v>0</v>
      </c>
      <c r="J926" s="173">
        <f>J927</f>
        <v>373.51899999999995</v>
      </c>
    </row>
    <row r="927" spans="1:10" s="19" customFormat="1" ht="21.75" customHeight="1">
      <c r="A927" s="8" t="s">
        <v>27</v>
      </c>
      <c r="B927" s="45" t="s">
        <v>122</v>
      </c>
      <c r="C927" s="45" t="s">
        <v>568</v>
      </c>
      <c r="D927" s="128" t="s">
        <v>720</v>
      </c>
      <c r="E927" s="45" t="s">
        <v>30</v>
      </c>
      <c r="F927" s="173">
        <v>373.51899999999995</v>
      </c>
      <c r="G927" s="173">
        <v>0</v>
      </c>
      <c r="H927" s="173">
        <v>0</v>
      </c>
      <c r="I927" s="173">
        <v>0</v>
      </c>
      <c r="J927" s="173">
        <f>F927+G927+H927+I927</f>
        <v>373.51899999999995</v>
      </c>
    </row>
    <row r="928" spans="1:10" s="19" customFormat="1" ht="46.5" customHeight="1">
      <c r="A928" s="8" t="s">
        <v>622</v>
      </c>
      <c r="B928" s="45" t="s">
        <v>122</v>
      </c>
      <c r="C928" s="45" t="s">
        <v>568</v>
      </c>
      <c r="D928" s="128" t="s">
        <v>965</v>
      </c>
      <c r="E928" s="45" t="s">
        <v>283</v>
      </c>
      <c r="F928" s="57">
        <v>96.83</v>
      </c>
      <c r="G928" s="57">
        <f>G929</f>
        <v>0</v>
      </c>
      <c r="H928" s="57">
        <f>H929</f>
        <v>0</v>
      </c>
      <c r="I928" s="57">
        <f>I929</f>
        <v>0</v>
      </c>
      <c r="J928" s="57">
        <f>J929</f>
        <v>96.83</v>
      </c>
    </row>
    <row r="929" spans="1:10" s="19" customFormat="1" ht="21.75" customHeight="1">
      <c r="A929" s="8" t="s">
        <v>27</v>
      </c>
      <c r="B929" s="45" t="s">
        <v>122</v>
      </c>
      <c r="C929" s="45" t="s">
        <v>568</v>
      </c>
      <c r="D929" s="128" t="s">
        <v>965</v>
      </c>
      <c r="E929" s="45" t="s">
        <v>30</v>
      </c>
      <c r="F929" s="173">
        <v>96.83</v>
      </c>
      <c r="G929" s="173">
        <v>0</v>
      </c>
      <c r="H929" s="173">
        <v>0</v>
      </c>
      <c r="I929" s="173">
        <v>0</v>
      </c>
      <c r="J929" s="173">
        <f>F929+G929+H929+I929</f>
        <v>96.83</v>
      </c>
    </row>
    <row r="930" spans="1:10" s="19" customFormat="1" ht="21.75" customHeight="1">
      <c r="A930" s="5" t="s">
        <v>932</v>
      </c>
      <c r="B930" s="2" t="s">
        <v>122</v>
      </c>
      <c r="C930" s="2" t="s">
        <v>135</v>
      </c>
      <c r="D930" s="128"/>
      <c r="E930" s="45"/>
      <c r="F930" s="172">
        <v>4098</v>
      </c>
      <c r="G930" s="172">
        <f>G931+G933</f>
        <v>0</v>
      </c>
      <c r="H930" s="172">
        <f>H931+H933</f>
        <v>0</v>
      </c>
      <c r="I930" s="172">
        <f>I931+I933</f>
        <v>0</v>
      </c>
      <c r="J930" s="172">
        <f>J931+J933</f>
        <v>4098</v>
      </c>
    </row>
    <row r="931" spans="1:10" s="19" customFormat="1" ht="21.75" customHeight="1">
      <c r="A931" s="7" t="s">
        <v>402</v>
      </c>
      <c r="B931" s="46" t="s">
        <v>122</v>
      </c>
      <c r="C931" s="46" t="s">
        <v>135</v>
      </c>
      <c r="D931" s="46" t="s">
        <v>562</v>
      </c>
      <c r="E931" s="46" t="s">
        <v>283</v>
      </c>
      <c r="F931" s="57">
        <v>1606.4</v>
      </c>
      <c r="G931" s="57">
        <f>G932</f>
        <v>0</v>
      </c>
      <c r="H931" s="57">
        <f>H932</f>
        <v>0</v>
      </c>
      <c r="I931" s="57">
        <f>I932</f>
        <v>0</v>
      </c>
      <c r="J931" s="57">
        <f>J932</f>
        <v>1606.4</v>
      </c>
    </row>
    <row r="932" spans="1:10" s="19" customFormat="1" ht="21.75" customHeight="1">
      <c r="A932" s="8" t="s">
        <v>27</v>
      </c>
      <c r="B932" s="45" t="s">
        <v>122</v>
      </c>
      <c r="C932" s="45" t="s">
        <v>135</v>
      </c>
      <c r="D932" s="45" t="s">
        <v>562</v>
      </c>
      <c r="E932" s="45" t="s">
        <v>30</v>
      </c>
      <c r="F932" s="173">
        <v>1606.4</v>
      </c>
      <c r="G932" s="173">
        <v>0</v>
      </c>
      <c r="H932" s="173">
        <v>0</v>
      </c>
      <c r="I932" s="173">
        <v>0</v>
      </c>
      <c r="J932" s="173">
        <f>F932+G932+H932+I932</f>
        <v>1606.4</v>
      </c>
    </row>
    <row r="933" spans="1:10" s="19" customFormat="1" ht="27.75" customHeight="1">
      <c r="A933" s="8" t="s">
        <v>930</v>
      </c>
      <c r="B933" s="45" t="s">
        <v>122</v>
      </c>
      <c r="C933" s="45" t="s">
        <v>135</v>
      </c>
      <c r="D933" s="128" t="s">
        <v>931</v>
      </c>
      <c r="E933" s="45" t="s">
        <v>283</v>
      </c>
      <c r="F933" s="57">
        <v>2491.6</v>
      </c>
      <c r="G933" s="57">
        <f>G934</f>
        <v>0</v>
      </c>
      <c r="H933" s="57">
        <f>H934</f>
        <v>0</v>
      </c>
      <c r="I933" s="57">
        <f>I934</f>
        <v>0</v>
      </c>
      <c r="J933" s="57">
        <f>J934</f>
        <v>2491.6</v>
      </c>
    </row>
    <row r="934" spans="1:10" s="19" customFormat="1" ht="27.75" customHeight="1">
      <c r="A934" s="8" t="s">
        <v>27</v>
      </c>
      <c r="B934" s="45" t="s">
        <v>122</v>
      </c>
      <c r="C934" s="45" t="s">
        <v>135</v>
      </c>
      <c r="D934" s="128" t="s">
        <v>931</v>
      </c>
      <c r="E934" s="45" t="s">
        <v>30</v>
      </c>
      <c r="F934" s="173">
        <v>2491.6</v>
      </c>
      <c r="G934" s="173">
        <v>0</v>
      </c>
      <c r="H934" s="173">
        <v>0</v>
      </c>
      <c r="I934" s="173">
        <v>0</v>
      </c>
      <c r="J934" s="173">
        <f>F934+G934+H934+I934</f>
        <v>2491.6</v>
      </c>
    </row>
    <row r="935" spans="1:10" s="19" customFormat="1" ht="14.25" customHeight="1">
      <c r="A935" s="5" t="s">
        <v>136</v>
      </c>
      <c r="B935" s="44" t="s">
        <v>122</v>
      </c>
      <c r="C935" s="44" t="s">
        <v>137</v>
      </c>
      <c r="D935" s="45"/>
      <c r="E935" s="45"/>
      <c r="F935" s="172">
        <v>16328.099999999999</v>
      </c>
      <c r="G935" s="172">
        <f>G936+G939</f>
        <v>0</v>
      </c>
      <c r="H935" s="172">
        <f>H936+H939</f>
        <v>0</v>
      </c>
      <c r="I935" s="172">
        <f>I936+I939</f>
        <v>0</v>
      </c>
      <c r="J935" s="172">
        <f>J936+J939</f>
        <v>16328.099999999999</v>
      </c>
    </row>
    <row r="936" spans="1:10" s="21" customFormat="1" ht="12.75" customHeight="1">
      <c r="A936" s="7" t="s">
        <v>315</v>
      </c>
      <c r="B936" s="46" t="s">
        <v>122</v>
      </c>
      <c r="C936" s="46" t="s">
        <v>137</v>
      </c>
      <c r="D936" s="45" t="s">
        <v>316</v>
      </c>
      <c r="E936" s="46" t="s">
        <v>283</v>
      </c>
      <c r="F936" s="173">
        <v>10889.903999999999</v>
      </c>
      <c r="G936" s="173">
        <f aca="true" t="shared" si="65" ref="G936:I937">G937</f>
        <v>0</v>
      </c>
      <c r="H936" s="173">
        <f t="shared" si="65"/>
        <v>0</v>
      </c>
      <c r="I936" s="173">
        <f t="shared" si="65"/>
        <v>0</v>
      </c>
      <c r="J936" s="173">
        <f>F936+G936+H936+I936</f>
        <v>10889.903999999999</v>
      </c>
    </row>
    <row r="937" spans="1:10" s="21" customFormat="1" ht="60.75" customHeight="1">
      <c r="A937" s="7" t="s">
        <v>46</v>
      </c>
      <c r="B937" s="46" t="s">
        <v>122</v>
      </c>
      <c r="C937" s="46" t="s">
        <v>137</v>
      </c>
      <c r="D937" s="46" t="s">
        <v>452</v>
      </c>
      <c r="E937" s="46" t="s">
        <v>283</v>
      </c>
      <c r="F937" s="173">
        <v>10889.903999999999</v>
      </c>
      <c r="G937" s="63">
        <f t="shared" si="65"/>
        <v>0</v>
      </c>
      <c r="H937" s="63">
        <f t="shared" si="65"/>
        <v>0</v>
      </c>
      <c r="I937" s="63">
        <f t="shared" si="65"/>
        <v>0</v>
      </c>
      <c r="J937" s="173">
        <f>F937+G937+H937+I937</f>
        <v>10889.903999999999</v>
      </c>
    </row>
    <row r="938" spans="1:10" s="21" customFormat="1" ht="12.75" customHeight="1">
      <c r="A938" s="8" t="s">
        <v>57</v>
      </c>
      <c r="B938" s="45" t="s">
        <v>122</v>
      </c>
      <c r="C938" s="45" t="s">
        <v>137</v>
      </c>
      <c r="D938" s="45" t="s">
        <v>452</v>
      </c>
      <c r="E938" s="45" t="s">
        <v>56</v>
      </c>
      <c r="F938" s="173">
        <v>10889.903999999999</v>
      </c>
      <c r="G938" s="173">
        <v>0</v>
      </c>
      <c r="H938" s="173">
        <v>0</v>
      </c>
      <c r="I938" s="173">
        <v>0</v>
      </c>
      <c r="J938" s="173">
        <f>F938+G938+H938+I938</f>
        <v>10889.903999999999</v>
      </c>
    </row>
    <row r="939" spans="1:10" s="21" customFormat="1" ht="62.25" customHeight="1">
      <c r="A939" s="7" t="s">
        <v>46</v>
      </c>
      <c r="B939" s="46" t="s">
        <v>122</v>
      </c>
      <c r="C939" s="46" t="s">
        <v>137</v>
      </c>
      <c r="D939" s="46" t="s">
        <v>1058</v>
      </c>
      <c r="E939" s="46" t="s">
        <v>283</v>
      </c>
      <c r="F939" s="173">
        <v>5438.196</v>
      </c>
      <c r="G939" s="173">
        <f>G940</f>
        <v>0</v>
      </c>
      <c r="H939" s="173">
        <f>H940</f>
        <v>0</v>
      </c>
      <c r="I939" s="173">
        <f>I940</f>
        <v>0</v>
      </c>
      <c r="J939" s="173">
        <f>J940</f>
        <v>5438.196</v>
      </c>
    </row>
    <row r="940" spans="1:10" s="21" customFormat="1" ht="30" customHeight="1">
      <c r="A940" s="8" t="s">
        <v>57</v>
      </c>
      <c r="B940" s="45" t="s">
        <v>122</v>
      </c>
      <c r="C940" s="45" t="s">
        <v>137</v>
      </c>
      <c r="D940" s="46" t="s">
        <v>1058</v>
      </c>
      <c r="E940" s="45" t="s">
        <v>56</v>
      </c>
      <c r="F940" s="173">
        <v>5438.196</v>
      </c>
      <c r="G940" s="173">
        <v>0</v>
      </c>
      <c r="H940" s="173">
        <v>0</v>
      </c>
      <c r="I940" s="173">
        <v>0</v>
      </c>
      <c r="J940" s="173">
        <f>F940+G940+H940+I940</f>
        <v>5438.196</v>
      </c>
    </row>
    <row r="941" spans="1:10" ht="21.75" customHeight="1">
      <c r="A941" s="12" t="s">
        <v>175</v>
      </c>
      <c r="B941" s="76"/>
      <c r="C941" s="77"/>
      <c r="D941" s="77"/>
      <c r="E941" s="77"/>
      <c r="F941" s="67">
        <v>1882305.869</v>
      </c>
      <c r="G941" s="67">
        <f>G16+G109+G165+G290+G514+G645+G696+G829+G839+G855+G704+G9</f>
        <v>2.2737367544323206E-13</v>
      </c>
      <c r="H941" s="67">
        <f>H16+H109+H165+H290+H514+H645+H696+H829+H839+H855+H704+H9</f>
        <v>0</v>
      </c>
      <c r="I941" s="67">
        <f>I16+I109+I165+I290+I514+I645+I696+I829+I839+I855+I704+I9</f>
        <v>-576.5290000000002</v>
      </c>
      <c r="J941" s="67">
        <f>J16+J109+J165+J290+J514+J645+J696+J829+J839+J855+J704+J9</f>
        <v>1881729.3399999999</v>
      </c>
    </row>
    <row r="942" spans="1:8" ht="21.75" customHeight="1">
      <c r="A942"/>
      <c r="B942"/>
      <c r="C942"/>
      <c r="D942"/>
      <c r="E942"/>
      <c r="H942" s="118"/>
    </row>
    <row r="943" spans="1:6" ht="21.75" customHeight="1">
      <c r="A943"/>
      <c r="B943"/>
      <c r="C943"/>
      <c r="D943"/>
      <c r="E943"/>
      <c r="F943" s="118"/>
    </row>
    <row r="944" spans="1:6" ht="21.75" customHeight="1">
      <c r="A944"/>
      <c r="B944"/>
      <c r="C944"/>
      <c r="D944"/>
      <c r="E944"/>
      <c r="F944" s="118"/>
    </row>
    <row r="945" ht="21.75" customHeight="1">
      <c r="F945" s="118"/>
    </row>
    <row r="946" spans="1:6" ht="21.75" customHeight="1">
      <c r="A946"/>
      <c r="B946"/>
      <c r="C946"/>
      <c r="D946"/>
      <c r="E946"/>
      <c r="F946" s="118"/>
    </row>
  </sheetData>
  <sheetProtection/>
  <autoFilter ref="A8:J941"/>
  <mergeCells count="9">
    <mergeCell ref="I6:I7"/>
    <mergeCell ref="J6:J7"/>
    <mergeCell ref="A3:J3"/>
    <mergeCell ref="A1:J1"/>
    <mergeCell ref="F6:F7"/>
    <mergeCell ref="A6:A7"/>
    <mergeCell ref="B6:E6"/>
    <mergeCell ref="G6:G7"/>
    <mergeCell ref="H6:H7"/>
  </mergeCells>
  <printOptions horizontalCentered="1"/>
  <pageMargins left="0" right="0" top="0" bottom="0" header="0.31496062992125984" footer="0.31496062992125984"/>
  <pageSetup fitToHeight="18" fitToWidth="1" horizontalDpi="600" verticalDpi="600" orientation="portrait" paperSize="9" scale="51" r:id="rId1"/>
  <rowBreaks count="15" manualBreakCount="15">
    <brk id="108" max="9" man="1"/>
    <brk id="148" max="9" man="1"/>
    <brk id="177" max="9" man="1"/>
    <brk id="336" max="9" man="1"/>
    <brk id="379" max="9" man="1"/>
    <brk id="496" max="9" man="1"/>
    <brk id="549" max="9" man="1"/>
    <brk id="574" max="9" man="1"/>
    <brk id="605" max="9" man="1"/>
    <brk id="695" max="9" man="1"/>
    <brk id="716" max="9" man="1"/>
    <brk id="749" max="9" man="1"/>
    <brk id="811" max="9" man="1"/>
    <brk id="847" max="9" man="1"/>
    <brk id="917" max="9" man="1"/>
  </rowBreaks>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view="pageBreakPreview" zoomScaleSheetLayoutView="100" workbookViewId="0" topLeftCell="A49">
      <selection activeCell="C6" sqref="C6:C7"/>
    </sheetView>
  </sheetViews>
  <sheetFormatPr defaultColWidth="9.140625" defaultRowHeight="12.75"/>
  <cols>
    <col min="1" max="1" width="71.7109375" style="0" customWidth="1"/>
    <col min="2" max="2" width="13.00390625" style="55" customWidth="1"/>
    <col min="3" max="3" width="16.28125" style="0" customWidth="1"/>
    <col min="4" max="4" width="17.00390625" style="0" customWidth="1"/>
    <col min="5" max="5" width="17.421875" style="0" customWidth="1"/>
    <col min="6" max="6" width="18.57421875" style="0" customWidth="1"/>
    <col min="7" max="7" width="19.7109375" style="0" customWidth="1"/>
  </cols>
  <sheetData>
    <row r="1" spans="1:7" ht="12.75" customHeight="1">
      <c r="A1" s="195" t="s">
        <v>1074</v>
      </c>
      <c r="B1" s="195"/>
      <c r="C1" s="195"/>
      <c r="D1" s="195"/>
      <c r="E1" s="195"/>
      <c r="F1" s="195"/>
      <c r="G1" s="195"/>
    </row>
    <row r="2" ht="15.75">
      <c r="C2" s="37"/>
    </row>
    <row r="3" spans="1:7" ht="12.75" customHeight="1">
      <c r="A3" s="211" t="s">
        <v>740</v>
      </c>
      <c r="B3" s="211"/>
      <c r="C3" s="211"/>
      <c r="D3" s="211"/>
      <c r="E3" s="211"/>
      <c r="F3" s="211"/>
      <c r="G3" s="211"/>
    </row>
    <row r="4" spans="1:7" ht="21.75" customHeight="1">
      <c r="A4" s="211"/>
      <c r="B4" s="211"/>
      <c r="C4" s="211"/>
      <c r="D4" s="211"/>
      <c r="E4" s="211"/>
      <c r="F4" s="211"/>
      <c r="G4" s="211"/>
    </row>
    <row r="5" spans="1:7" ht="13.5" thickBot="1">
      <c r="A5" s="210" t="s">
        <v>55</v>
      </c>
      <c r="B5" s="210"/>
      <c r="C5" s="210"/>
      <c r="D5" s="210"/>
      <c r="E5" s="210"/>
      <c r="F5" s="210"/>
      <c r="G5" s="210"/>
    </row>
    <row r="6" spans="1:7" ht="12.75" customHeight="1">
      <c r="A6" s="212" t="s">
        <v>337</v>
      </c>
      <c r="B6" s="214" t="s">
        <v>236</v>
      </c>
      <c r="C6" s="209" t="s">
        <v>831</v>
      </c>
      <c r="D6" s="209" t="s">
        <v>832</v>
      </c>
      <c r="E6" s="209" t="s">
        <v>833</v>
      </c>
      <c r="F6" s="209" t="s">
        <v>834</v>
      </c>
      <c r="G6" s="209" t="s">
        <v>835</v>
      </c>
    </row>
    <row r="7" spans="1:7" ht="64.5" customHeight="1" thickBot="1">
      <c r="A7" s="213"/>
      <c r="B7" s="215"/>
      <c r="C7" s="209"/>
      <c r="D7" s="209"/>
      <c r="E7" s="209"/>
      <c r="F7" s="209"/>
      <c r="G7" s="209"/>
    </row>
    <row r="8" spans="1:7" ht="13.5" thickBot="1">
      <c r="A8" s="49">
        <v>1</v>
      </c>
      <c r="B8" s="154" t="s">
        <v>241</v>
      </c>
      <c r="C8" s="163" t="s">
        <v>242</v>
      </c>
      <c r="D8" s="151"/>
      <c r="E8" s="151"/>
      <c r="F8" s="151"/>
      <c r="G8" s="151"/>
    </row>
    <row r="9" spans="1:7" ht="13.5" thickBot="1">
      <c r="A9" s="50" t="s">
        <v>338</v>
      </c>
      <c r="B9" s="155" t="s">
        <v>361</v>
      </c>
      <c r="C9" s="164">
        <f>SUM(C10:C17)</f>
        <v>95149.386</v>
      </c>
      <c r="D9" s="164">
        <f>SUM(D10:D17)</f>
        <v>-1268.33</v>
      </c>
      <c r="E9" s="164">
        <f>SUM(E10:E17)</f>
        <v>0</v>
      </c>
      <c r="F9" s="164">
        <f>SUM(F10:F17)</f>
        <v>197.641</v>
      </c>
      <c r="G9" s="164">
        <f>SUM(G10:G17)</f>
        <v>94078.69699999999</v>
      </c>
    </row>
    <row r="10" spans="1:7" ht="27.75" thickBot="1">
      <c r="A10" s="51" t="s">
        <v>286</v>
      </c>
      <c r="B10" s="156" t="s">
        <v>287</v>
      </c>
      <c r="C10" s="165">
        <f>ведомств!F515</f>
        <v>1901.568</v>
      </c>
      <c r="D10" s="165">
        <f>ведомств!G515</f>
        <v>96.791</v>
      </c>
      <c r="E10" s="165">
        <f>ведомств!H515</f>
        <v>0</v>
      </c>
      <c r="F10" s="165">
        <f>ведомств!I515</f>
        <v>0</v>
      </c>
      <c r="G10" s="165">
        <f>ведомств!J515</f>
        <v>1998.359</v>
      </c>
    </row>
    <row r="11" spans="1:7" ht="27" customHeight="1" thickBot="1">
      <c r="A11" s="51" t="s">
        <v>339</v>
      </c>
      <c r="B11" s="156" t="s">
        <v>281</v>
      </c>
      <c r="C11" s="165">
        <f>ведомств!F840</f>
        <v>5117.595</v>
      </c>
      <c r="D11" s="165">
        <f>ведомств!G840</f>
        <v>0</v>
      </c>
      <c r="E11" s="165">
        <f>ведомств!H840</f>
        <v>0</v>
      </c>
      <c r="F11" s="165">
        <f>ведомств!I840</f>
        <v>0</v>
      </c>
      <c r="G11" s="165">
        <f>ведомств!J840</f>
        <v>5117.595</v>
      </c>
    </row>
    <row r="12" spans="1:7" ht="41.25" thickBot="1">
      <c r="A12" s="51" t="s">
        <v>340</v>
      </c>
      <c r="B12" s="156" t="s">
        <v>289</v>
      </c>
      <c r="C12" s="165">
        <f>ведомств!F520</f>
        <v>34214.062</v>
      </c>
      <c r="D12" s="165">
        <f>ведомств!G520</f>
        <v>-96.791</v>
      </c>
      <c r="E12" s="165">
        <f>ведомств!H520</f>
        <v>0</v>
      </c>
      <c r="F12" s="165">
        <f>ведомств!I520</f>
        <v>0</v>
      </c>
      <c r="G12" s="165">
        <f>ведомств!J520</f>
        <v>34117.271</v>
      </c>
    </row>
    <row r="13" spans="1:7" ht="14.25" thickBot="1">
      <c r="A13" s="51" t="s">
        <v>307</v>
      </c>
      <c r="B13" s="156" t="s">
        <v>308</v>
      </c>
      <c r="C13" s="165">
        <f>ведомств!F531</f>
        <v>30.1</v>
      </c>
      <c r="D13" s="165">
        <f>ведомств!G531</f>
        <v>0</v>
      </c>
      <c r="E13" s="165">
        <f>ведомств!H531</f>
        <v>0</v>
      </c>
      <c r="F13" s="165">
        <f>ведомств!I531</f>
        <v>0</v>
      </c>
      <c r="G13" s="165">
        <f>ведомств!J531</f>
        <v>30.1</v>
      </c>
    </row>
    <row r="14" spans="1:7" ht="27.75" thickBot="1">
      <c r="A14" s="51" t="s">
        <v>341</v>
      </c>
      <c r="B14" s="156" t="s">
        <v>71</v>
      </c>
      <c r="C14" s="165">
        <f>ведомств!F830+ведомств!F697+ведомств!F646</f>
        <v>19022.398</v>
      </c>
      <c r="D14" s="165">
        <f>ведомств!G830+ведомств!G697+ведомств!G646</f>
        <v>0</v>
      </c>
      <c r="E14" s="165">
        <f>ведомств!H830+ведомств!H697+ведомств!H646</f>
        <v>0</v>
      </c>
      <c r="F14" s="165">
        <f>ведомств!I830+ведомств!I697+ведомств!I646</f>
        <v>0</v>
      </c>
      <c r="G14" s="165">
        <f>ведомств!J830+ведомств!J697+ведомств!J646</f>
        <v>19022.398</v>
      </c>
    </row>
    <row r="15" spans="1:7" ht="14.25" thickBot="1">
      <c r="A15" s="188" t="s">
        <v>1053</v>
      </c>
      <c r="B15" s="156" t="s">
        <v>1054</v>
      </c>
      <c r="C15" s="165">
        <f>ведомств!F536</f>
        <v>279.358</v>
      </c>
      <c r="D15" s="165">
        <f>ведомств!G536</f>
        <v>0</v>
      </c>
      <c r="E15" s="165">
        <f>ведомств!H536</f>
        <v>0</v>
      </c>
      <c r="F15" s="165">
        <f>ведомств!I536</f>
        <v>0</v>
      </c>
      <c r="G15" s="165">
        <f>ведомств!J536</f>
        <v>279.358</v>
      </c>
    </row>
    <row r="16" spans="1:7" ht="14.25" thickBot="1">
      <c r="A16" s="51" t="s">
        <v>52</v>
      </c>
      <c r="B16" s="156" t="s">
        <v>290</v>
      </c>
      <c r="C16" s="165">
        <f>ведомств!F539</f>
        <v>565.3589999999999</v>
      </c>
      <c r="D16" s="165">
        <f>ведомств!G539</f>
        <v>-25</v>
      </c>
      <c r="E16" s="165">
        <f>ведомств!H539</f>
        <v>0</v>
      </c>
      <c r="F16" s="165">
        <f>ведомств!I539</f>
        <v>0</v>
      </c>
      <c r="G16" s="165">
        <f>ведомств!J539</f>
        <v>540.3589999999999</v>
      </c>
    </row>
    <row r="17" spans="1:7" ht="14.25" thickBot="1">
      <c r="A17" s="51" t="s">
        <v>54</v>
      </c>
      <c r="B17" s="156" t="s">
        <v>195</v>
      </c>
      <c r="C17" s="165">
        <f>ведомств!F544+ведомств!F856+ведомств!F166+ведомств!F654</f>
        <v>34018.946</v>
      </c>
      <c r="D17" s="165">
        <f>ведомств!G544+ведомств!G856+ведомств!G166+ведомств!G654</f>
        <v>-1243.33</v>
      </c>
      <c r="E17" s="165">
        <f>ведомств!H544+ведомств!H856+ведомств!H166+ведомств!H654</f>
        <v>0</v>
      </c>
      <c r="F17" s="165">
        <f>ведомств!I544+ведомств!I856+ведомств!I166+ведомств!I654</f>
        <v>197.641</v>
      </c>
      <c r="G17" s="165">
        <f>ведомств!J544+ведомств!J856+ведомств!J166+ведомств!J654</f>
        <v>32973.257</v>
      </c>
    </row>
    <row r="18" spans="1:7" ht="13.5" thickBot="1">
      <c r="A18" s="52" t="s">
        <v>342</v>
      </c>
      <c r="B18" s="155" t="s">
        <v>362</v>
      </c>
      <c r="C18" s="166">
        <f>C19</f>
        <v>1959.8</v>
      </c>
      <c r="D18" s="166">
        <f>D19</f>
        <v>0</v>
      </c>
      <c r="E18" s="166">
        <f>E19</f>
        <v>0</v>
      </c>
      <c r="F18" s="166">
        <f>F19</f>
        <v>0</v>
      </c>
      <c r="G18" s="166">
        <f>G19</f>
        <v>1959.8</v>
      </c>
    </row>
    <row r="19" spans="1:7" ht="14.25" thickBot="1">
      <c r="A19" s="51" t="s">
        <v>217</v>
      </c>
      <c r="B19" s="156" t="s">
        <v>216</v>
      </c>
      <c r="C19" s="165">
        <f>ведомств!F661</f>
        <v>1959.8</v>
      </c>
      <c r="D19" s="165">
        <f>ведомств!G661</f>
        <v>0</v>
      </c>
      <c r="E19" s="165">
        <f>ведомств!H661</f>
        <v>0</v>
      </c>
      <c r="F19" s="165">
        <f>ведомств!I661</f>
        <v>0</v>
      </c>
      <c r="G19" s="165">
        <f>ведомств!J661</f>
        <v>1959.8</v>
      </c>
    </row>
    <row r="20" spans="1:7" ht="26.25" thickBot="1">
      <c r="A20" s="52" t="s">
        <v>343</v>
      </c>
      <c r="B20" s="155" t="s">
        <v>363</v>
      </c>
      <c r="C20" s="166">
        <f>C21+C22+C23</f>
        <v>9975.8</v>
      </c>
      <c r="D20" s="166">
        <f>D21+D22+D23</f>
        <v>0</v>
      </c>
      <c r="E20" s="166">
        <f>E21+E22+E23</f>
        <v>0</v>
      </c>
      <c r="F20" s="166">
        <f>F21+F22+F23</f>
        <v>0</v>
      </c>
      <c r="G20" s="166">
        <f>G21+G22+G23</f>
        <v>9975.8</v>
      </c>
    </row>
    <row r="21" spans="1:7" ht="14.25" thickBot="1">
      <c r="A21" s="51" t="s">
        <v>214</v>
      </c>
      <c r="B21" s="156" t="s">
        <v>215</v>
      </c>
      <c r="C21" s="165">
        <f>ведомств!F588</f>
        <v>1736.5999999999997</v>
      </c>
      <c r="D21" s="165">
        <f>ведомств!G588</f>
        <v>0</v>
      </c>
      <c r="E21" s="165">
        <f>ведомств!H588</f>
        <v>0</v>
      </c>
      <c r="F21" s="165">
        <f>ведомств!I588</f>
        <v>0</v>
      </c>
      <c r="G21" s="165">
        <f>ведомств!J588</f>
        <v>1736.5999999999997</v>
      </c>
    </row>
    <row r="22" spans="1:7" ht="27.75" thickBot="1">
      <c r="A22" s="51" t="s">
        <v>203</v>
      </c>
      <c r="B22" s="156" t="s">
        <v>202</v>
      </c>
      <c r="C22" s="165">
        <f>ведомств!F593</f>
        <v>1697.2</v>
      </c>
      <c r="D22" s="165">
        <f>ведомств!G593</f>
        <v>-170.705</v>
      </c>
      <c r="E22" s="165">
        <f>ведомств!H593</f>
        <v>0</v>
      </c>
      <c r="F22" s="165">
        <f>ведомств!I593</f>
        <v>0</v>
      </c>
      <c r="G22" s="165">
        <f>ведомств!J593</f>
        <v>1526.4950000000001</v>
      </c>
    </row>
    <row r="23" spans="1:7" ht="14.25" thickBot="1">
      <c r="A23" s="51" t="s">
        <v>758</v>
      </c>
      <c r="B23" s="156" t="s">
        <v>757</v>
      </c>
      <c r="C23" s="165">
        <f>ведомств!F665+ведомств!F598</f>
        <v>6542</v>
      </c>
      <c r="D23" s="165">
        <f>ведомств!G665+ведомств!G598</f>
        <v>170.705</v>
      </c>
      <c r="E23" s="165">
        <f>ведомств!H665+ведомств!H598</f>
        <v>0</v>
      </c>
      <c r="F23" s="165">
        <f>ведомств!I665+ведомств!I598</f>
        <v>0</v>
      </c>
      <c r="G23" s="165">
        <f>ведомств!J665+ведомств!J598</f>
        <v>6712.705</v>
      </c>
    </row>
    <row r="24" spans="1:7" ht="13.5" thickBot="1">
      <c r="A24" s="52" t="s">
        <v>344</v>
      </c>
      <c r="B24" s="155" t="s">
        <v>364</v>
      </c>
      <c r="C24" s="166">
        <f>C25+C26+C28+C27</f>
        <v>110285.96000000002</v>
      </c>
      <c r="D24" s="166">
        <f>D25+D26+D28+D27</f>
        <v>0</v>
      </c>
      <c r="E24" s="166">
        <f>E25+E26+E28+E27</f>
        <v>0</v>
      </c>
      <c r="F24" s="166">
        <f>F25+F26+F28+F27</f>
        <v>37.47</v>
      </c>
      <c r="G24" s="166">
        <f>G25+G26+G28+G27</f>
        <v>110323.43000000002</v>
      </c>
    </row>
    <row r="25" spans="1:7" ht="14.25" thickBot="1">
      <c r="A25" s="51" t="s">
        <v>221</v>
      </c>
      <c r="B25" s="156" t="s">
        <v>222</v>
      </c>
      <c r="C25" s="165">
        <f>ведомств!F602</f>
        <v>396.5</v>
      </c>
      <c r="D25" s="165">
        <f>ведомств!G602</f>
        <v>0</v>
      </c>
      <c r="E25" s="165">
        <f>ведомств!H602</f>
        <v>0</v>
      </c>
      <c r="F25" s="165">
        <f>ведомств!I602</f>
        <v>37.47</v>
      </c>
      <c r="G25" s="165">
        <f>ведомств!J602</f>
        <v>433.97</v>
      </c>
    </row>
    <row r="26" spans="1:7" ht="14.25" thickBot="1">
      <c r="A26" s="51" t="s">
        <v>33</v>
      </c>
      <c r="B26" s="156" t="s">
        <v>73</v>
      </c>
      <c r="C26" s="165">
        <f>ведомств!F611+ведомств!F175+ведомств!F883</f>
        <v>834</v>
      </c>
      <c r="D26" s="165">
        <f>ведомств!G611+ведомств!G175+ведомств!G883</f>
        <v>0</v>
      </c>
      <c r="E26" s="165">
        <f>ведомств!H611+ведомств!H175+ведомств!H883</f>
        <v>0</v>
      </c>
      <c r="F26" s="165">
        <f>ведомств!I611+ведомств!I175+ведомств!I883</f>
        <v>0</v>
      </c>
      <c r="G26" s="165">
        <f>ведомств!J611+ведомств!J175+ведомств!J883</f>
        <v>834</v>
      </c>
    </row>
    <row r="27" spans="1:7" ht="14.25" thickBot="1">
      <c r="A27" s="51" t="s">
        <v>603</v>
      </c>
      <c r="B27" s="156" t="s">
        <v>604</v>
      </c>
      <c r="C27" s="165">
        <f>ведомств!F888</f>
        <v>4991.584</v>
      </c>
      <c r="D27" s="165">
        <f>ведомств!G888</f>
        <v>0</v>
      </c>
      <c r="E27" s="165">
        <f>ведомств!H888</f>
        <v>0</v>
      </c>
      <c r="F27" s="165">
        <f>ведомств!I888</f>
        <v>0</v>
      </c>
      <c r="G27" s="165">
        <f>ведомств!J888</f>
        <v>4991.584</v>
      </c>
    </row>
    <row r="28" spans="1:7" ht="14.25" thickBot="1">
      <c r="A28" s="51" t="s">
        <v>345</v>
      </c>
      <c r="B28" s="156" t="s">
        <v>141</v>
      </c>
      <c r="C28" s="165">
        <f>ведомств!F178+ведомств!F668+ведомств!F895+ведомств!F291</f>
        <v>104063.87600000002</v>
      </c>
      <c r="D28" s="165">
        <f>ведомств!G178+ведомств!G668+ведомств!G895+ведомств!G291</f>
        <v>0</v>
      </c>
      <c r="E28" s="165">
        <f>ведомств!H178+ведомств!H668+ведомств!H895+ведомств!H291</f>
        <v>0</v>
      </c>
      <c r="F28" s="165">
        <f>ведомств!I178+ведомств!I668+ведомств!I895+ведомств!I291</f>
        <v>0</v>
      </c>
      <c r="G28" s="165">
        <f>ведомств!J178+ведомств!J668+ведомств!J895+ведомств!J291</f>
        <v>104063.87600000002</v>
      </c>
    </row>
    <row r="29" spans="1:7" ht="13.5" thickBot="1">
      <c r="A29" s="52" t="s">
        <v>346</v>
      </c>
      <c r="B29" s="155" t="s">
        <v>365</v>
      </c>
      <c r="C29" s="166">
        <f>C32+C33+C31+C30</f>
        <v>257106.09100000001</v>
      </c>
      <c r="D29" s="166">
        <f>D32+D33+D31+D30</f>
        <v>1243.33</v>
      </c>
      <c r="E29" s="166">
        <f>E32+E33+E31+E30</f>
        <v>0</v>
      </c>
      <c r="F29" s="166">
        <f>F32+F33+F31+F30</f>
        <v>-1344.69</v>
      </c>
      <c r="G29" s="166">
        <f>G32+G33+G31+G30</f>
        <v>257004.731</v>
      </c>
    </row>
    <row r="30" spans="1:7" s="141" customFormat="1" ht="13.5" thickBot="1">
      <c r="A30" s="116" t="s">
        <v>774</v>
      </c>
      <c r="B30" s="157" t="s">
        <v>773</v>
      </c>
      <c r="C30" s="167">
        <f>ведомств!F899+ведомств!F190</f>
        <v>162295.902</v>
      </c>
      <c r="D30" s="167">
        <f>ведомств!G899+ведомств!G190</f>
        <v>0</v>
      </c>
      <c r="E30" s="167">
        <f>ведомств!H899+ведомств!H190</f>
        <v>0</v>
      </c>
      <c r="F30" s="167">
        <f>ведомств!I899+ведомств!I190</f>
        <v>0</v>
      </c>
      <c r="G30" s="167">
        <f>ведомств!J899+ведомств!J190</f>
        <v>162295.902</v>
      </c>
    </row>
    <row r="31" spans="1:7" ht="13.5" thickBot="1">
      <c r="A31" s="56" t="s">
        <v>371</v>
      </c>
      <c r="B31" s="158" t="s">
        <v>370</v>
      </c>
      <c r="C31" s="168">
        <f>ведомств!F206</f>
        <v>10256.034</v>
      </c>
      <c r="D31" s="168">
        <f>ведомств!G206</f>
        <v>0</v>
      </c>
      <c r="E31" s="168">
        <f>ведомств!H206</f>
        <v>0</v>
      </c>
      <c r="F31" s="168">
        <f>ведомств!I206</f>
        <v>0</v>
      </c>
      <c r="G31" s="168">
        <f>ведомств!J206</f>
        <v>10256.034</v>
      </c>
    </row>
    <row r="32" spans="1:7" ht="14.25" thickBot="1">
      <c r="A32" s="51" t="s">
        <v>218</v>
      </c>
      <c r="B32" s="156" t="s">
        <v>58</v>
      </c>
      <c r="C32" s="165">
        <f>ведомств!F217+ведомств!F672</f>
        <v>16827.708</v>
      </c>
      <c r="D32" s="165">
        <f>ведомств!G217+ведомств!G672</f>
        <v>0</v>
      </c>
      <c r="E32" s="165">
        <f>ведомств!H217+ведомств!H672</f>
        <v>0</v>
      </c>
      <c r="F32" s="165">
        <f>ведомств!I217+ведомств!I672</f>
        <v>0</v>
      </c>
      <c r="G32" s="165">
        <f>ведомств!J217+ведомств!J672</f>
        <v>16827.708</v>
      </c>
    </row>
    <row r="33" spans="1:7" ht="14.25" thickBot="1">
      <c r="A33" s="51" t="s">
        <v>144</v>
      </c>
      <c r="B33" s="156" t="s">
        <v>142</v>
      </c>
      <c r="C33" s="165">
        <f>ведомств!F225+ведомств!F675+ведомств!F616+ведомств!F908</f>
        <v>67726.447</v>
      </c>
      <c r="D33" s="165">
        <f>ведомств!G225+ведомств!G675+ведомств!G616+ведомств!G908</f>
        <v>1243.33</v>
      </c>
      <c r="E33" s="165">
        <f>ведомств!H225+ведомств!H675+ведомств!H616+ведомств!H908</f>
        <v>0</v>
      </c>
      <c r="F33" s="165">
        <f>ведомств!I225+ведомств!I675+ведомств!I616+ведомств!I908</f>
        <v>-1344.69</v>
      </c>
      <c r="G33" s="165">
        <f>ведомств!J225+ведомств!J675+ведомств!J616+ведомств!J908</f>
        <v>67625.087</v>
      </c>
    </row>
    <row r="34" spans="1:7" ht="13.5" thickBot="1">
      <c r="A34" s="120" t="s">
        <v>569</v>
      </c>
      <c r="B34" s="159" t="s">
        <v>570</v>
      </c>
      <c r="C34" s="169">
        <f>C35</f>
        <v>3130.7</v>
      </c>
      <c r="D34" s="169">
        <f>D35</f>
        <v>0</v>
      </c>
      <c r="E34" s="169">
        <f>E35</f>
        <v>0</v>
      </c>
      <c r="F34" s="169">
        <f>F35</f>
        <v>0</v>
      </c>
      <c r="G34" s="169">
        <f>G35</f>
        <v>3130.7</v>
      </c>
    </row>
    <row r="35" spans="1:7" ht="14.25" thickBot="1">
      <c r="A35" s="51" t="s">
        <v>567</v>
      </c>
      <c r="B35" s="156" t="s">
        <v>568</v>
      </c>
      <c r="C35" s="165">
        <f>ведомств!F918</f>
        <v>3130.7</v>
      </c>
      <c r="D35" s="165">
        <f>ведомств!G918</f>
        <v>0</v>
      </c>
      <c r="E35" s="165">
        <f>ведомств!H918</f>
        <v>0</v>
      </c>
      <c r="F35" s="165">
        <f>ведомств!I918</f>
        <v>0</v>
      </c>
      <c r="G35" s="165">
        <f>ведомств!J918</f>
        <v>3130.7</v>
      </c>
    </row>
    <row r="36" spans="1:7" ht="13.5" thickBot="1">
      <c r="A36" s="52" t="s">
        <v>347</v>
      </c>
      <c r="B36" s="155" t="s">
        <v>366</v>
      </c>
      <c r="C36" s="166">
        <f>C37+C38+C39+C40+C41</f>
        <v>905878.101</v>
      </c>
      <c r="D36" s="166">
        <f>D37+D38+D39+D40+D41</f>
        <v>906.4269999999999</v>
      </c>
      <c r="E36" s="166">
        <f>E37+E38+E39+E40+E41</f>
        <v>0</v>
      </c>
      <c r="F36" s="166">
        <f>F37+F38+F39+F40+F41</f>
        <v>365.84</v>
      </c>
      <c r="G36" s="166">
        <f>G37+G38+G39+G40+G41</f>
        <v>907150.368</v>
      </c>
    </row>
    <row r="37" spans="1:7" ht="14.25" thickBot="1">
      <c r="A37" s="51" t="s">
        <v>348</v>
      </c>
      <c r="B37" s="156" t="s">
        <v>127</v>
      </c>
      <c r="C37" s="165">
        <f>ведомств!F295</f>
        <v>109976.27500000001</v>
      </c>
      <c r="D37" s="165">
        <f>ведомств!G295</f>
        <v>841.8199999999999</v>
      </c>
      <c r="E37" s="165">
        <f>ведомств!H295</f>
        <v>0</v>
      </c>
      <c r="F37" s="165">
        <f>ведомств!I295</f>
        <v>0</v>
      </c>
      <c r="G37" s="165">
        <f>ведомств!J295</f>
        <v>110818.09500000002</v>
      </c>
    </row>
    <row r="38" spans="1:7" ht="14.25" thickBot="1">
      <c r="A38" s="51" t="s">
        <v>349</v>
      </c>
      <c r="B38" s="156" t="s">
        <v>74</v>
      </c>
      <c r="C38" s="165">
        <f>ведомств!F337+ведомств!F258</f>
        <v>722569.737</v>
      </c>
      <c r="D38" s="165">
        <f>ведомств!G337+ведомств!G258</f>
        <v>1082.152</v>
      </c>
      <c r="E38" s="165">
        <f>ведомств!H337+ведомств!H258</f>
        <v>0</v>
      </c>
      <c r="F38" s="165">
        <f>ведомств!I337+ведомств!I258</f>
        <v>365.84</v>
      </c>
      <c r="G38" s="165">
        <f>ведомств!J337+ведомств!J258</f>
        <v>724017.7289999999</v>
      </c>
    </row>
    <row r="39" spans="1:7" ht="14.25" thickBot="1">
      <c r="A39" s="51" t="s">
        <v>293</v>
      </c>
      <c r="B39" s="156" t="s">
        <v>292</v>
      </c>
      <c r="C39" s="165">
        <f>ведомств!F433+ведомств!F17</f>
        <v>29275.536</v>
      </c>
      <c r="D39" s="165">
        <f>ведомств!G433+ведомств!G17</f>
        <v>84.533</v>
      </c>
      <c r="E39" s="165">
        <f>ведомств!H433+ведомств!H17</f>
        <v>0</v>
      </c>
      <c r="F39" s="165">
        <f>ведомств!I433+ведомств!I17</f>
        <v>0</v>
      </c>
      <c r="G39" s="165">
        <f>ведомств!J433+ведомств!J17</f>
        <v>29360.068999999996</v>
      </c>
    </row>
    <row r="40" spans="1:7" ht="14.25" thickBot="1">
      <c r="A40" s="51" t="s">
        <v>59</v>
      </c>
      <c r="B40" s="156" t="s">
        <v>130</v>
      </c>
      <c r="C40" s="165">
        <f>ведомств!F441+ведомств!F33</f>
        <v>15893.545</v>
      </c>
      <c r="D40" s="165">
        <f>ведомств!G441+ведомств!G33</f>
        <v>-1000</v>
      </c>
      <c r="E40" s="165">
        <f>ведомств!H441+ведомств!H33</f>
        <v>0</v>
      </c>
      <c r="F40" s="165">
        <f>ведомств!I441+ведомств!I33</f>
        <v>0</v>
      </c>
      <c r="G40" s="165">
        <f>ведомств!J441+ведомств!J33</f>
        <v>14893.545</v>
      </c>
    </row>
    <row r="41" spans="1:7" ht="14.25" thickBot="1">
      <c r="A41" s="51" t="s">
        <v>350</v>
      </c>
      <c r="B41" s="156" t="s">
        <v>135</v>
      </c>
      <c r="C41" s="165">
        <f>ведомств!F466+ведомств!F930</f>
        <v>28163.008</v>
      </c>
      <c r="D41" s="165">
        <f>ведомств!G466+ведомств!G930</f>
        <v>-102.078</v>
      </c>
      <c r="E41" s="165">
        <f>ведомств!H466+ведомств!H930</f>
        <v>0</v>
      </c>
      <c r="F41" s="165">
        <f>ведомств!I466+ведомств!I930</f>
        <v>0</v>
      </c>
      <c r="G41" s="165">
        <f>ведомств!J466+ведомств!J930</f>
        <v>28060.930000000004</v>
      </c>
    </row>
    <row r="42" spans="1:7" ht="13.5" thickBot="1">
      <c r="A42" s="53" t="s">
        <v>351</v>
      </c>
      <c r="B42" s="160" t="s">
        <v>367</v>
      </c>
      <c r="C42" s="166">
        <f>C43+C44</f>
        <v>137088.969</v>
      </c>
      <c r="D42" s="166">
        <f>D43+D44</f>
        <v>160.997</v>
      </c>
      <c r="E42" s="166">
        <f>E43+E44</f>
        <v>0</v>
      </c>
      <c r="F42" s="166">
        <f>F43+F44</f>
        <v>1000</v>
      </c>
      <c r="G42" s="166">
        <f>G43+G44</f>
        <v>138249.96600000001</v>
      </c>
    </row>
    <row r="43" spans="1:7" ht="14.25" thickBot="1">
      <c r="A43" s="51" t="s">
        <v>352</v>
      </c>
      <c r="B43" s="156" t="s">
        <v>77</v>
      </c>
      <c r="C43" s="165">
        <f>ведомств!F43+ведомств!F271+ведомств!F624</f>
        <v>100042.15900000001</v>
      </c>
      <c r="D43" s="165">
        <f>ведомств!G43+ведомств!G271+ведомств!G624</f>
        <v>160.997</v>
      </c>
      <c r="E43" s="165">
        <f>ведомств!H43+ведомств!H271+ведомств!H624</f>
        <v>0</v>
      </c>
      <c r="F43" s="165">
        <f>ведомств!I43+ведомств!I271+ведомств!I624</f>
        <v>1000</v>
      </c>
      <c r="G43" s="165">
        <f>ведомств!J43+ведомств!J271+ведомств!J624</f>
        <v>101203.156</v>
      </c>
    </row>
    <row r="44" spans="1:7" ht="14.25" thickBot="1">
      <c r="A44" s="51" t="s">
        <v>353</v>
      </c>
      <c r="B44" s="156" t="s">
        <v>196</v>
      </c>
      <c r="C44" s="165">
        <f>ведомств!F86+ведомств!F628+ведомств!F278+ведомств!F10</f>
        <v>37046.81</v>
      </c>
      <c r="D44" s="165">
        <f>ведомств!G86+ведомств!G628+ведомств!G278+ведомств!G10</f>
        <v>0</v>
      </c>
      <c r="E44" s="165">
        <f>ведомств!H86+ведомств!H628+ведомств!H278+ведомств!H10</f>
        <v>0</v>
      </c>
      <c r="F44" s="165">
        <f>ведомств!I86+ведомств!I628+ведомств!I278+ведомств!I10</f>
        <v>0</v>
      </c>
      <c r="G44" s="165">
        <f>ведомств!J86+ведомств!J628+ведомств!J278+ведомств!J10</f>
        <v>37046.81</v>
      </c>
    </row>
    <row r="45" spans="1:7" ht="13.5" thickBot="1">
      <c r="A45" s="52" t="s">
        <v>354</v>
      </c>
      <c r="B45" s="155" t="s">
        <v>176</v>
      </c>
      <c r="C45" s="166">
        <f>C46</f>
        <v>1000</v>
      </c>
      <c r="D45" s="166">
        <f>D46</f>
        <v>0</v>
      </c>
      <c r="E45" s="166">
        <f>E46</f>
        <v>0</v>
      </c>
      <c r="F45" s="166">
        <f>F46</f>
        <v>0</v>
      </c>
      <c r="G45" s="166">
        <f>G46</f>
        <v>1000</v>
      </c>
    </row>
    <row r="46" spans="1:7" ht="14.25" thickBot="1">
      <c r="A46" s="51" t="s">
        <v>355</v>
      </c>
      <c r="B46" s="156" t="s">
        <v>197</v>
      </c>
      <c r="C46" s="165">
        <f>ведомств!F633+ведомств!F705</f>
        <v>1000</v>
      </c>
      <c r="D46" s="165">
        <f>ведомств!G633+ведомств!G705</f>
        <v>0</v>
      </c>
      <c r="E46" s="165">
        <f>ведомств!H633+ведомств!H705</f>
        <v>0</v>
      </c>
      <c r="F46" s="165">
        <f>ведомств!I633+ведомств!I705</f>
        <v>0</v>
      </c>
      <c r="G46" s="165">
        <f>ведомств!J633+ведомств!J705</f>
        <v>1000</v>
      </c>
    </row>
    <row r="47" spans="1:7" ht="13.5" thickBot="1">
      <c r="A47" s="52" t="s">
        <v>356</v>
      </c>
      <c r="B47" s="155">
        <v>1000</v>
      </c>
      <c r="C47" s="166">
        <f>C48+C49+C50+C51</f>
        <v>265573.80199999997</v>
      </c>
      <c r="D47" s="166">
        <f>D48+D49+D50+D51</f>
        <v>-1045.572</v>
      </c>
      <c r="E47" s="166">
        <f>E48+E49+E50+E51</f>
        <v>0</v>
      </c>
      <c r="F47" s="166">
        <f>F48+F49+F50+F51</f>
        <v>-832.79</v>
      </c>
      <c r="G47" s="166">
        <f>G48+G49+G50+G51</f>
        <v>263695.44</v>
      </c>
    </row>
    <row r="48" spans="1:7" ht="14.25" thickBot="1">
      <c r="A48" s="51" t="s">
        <v>168</v>
      </c>
      <c r="B48" s="156">
        <v>1002</v>
      </c>
      <c r="C48" s="165">
        <f>ведомств!F709</f>
        <v>40448.049999999996</v>
      </c>
      <c r="D48" s="165">
        <f>ведомств!G709</f>
        <v>0</v>
      </c>
      <c r="E48" s="165">
        <f>ведомств!H709</f>
        <v>0</v>
      </c>
      <c r="F48" s="165">
        <f>ведомств!I709</f>
        <v>0</v>
      </c>
      <c r="G48" s="165">
        <f>ведомств!J709</f>
        <v>40448.049999999996</v>
      </c>
    </row>
    <row r="49" spans="1:7" ht="14.25" thickBot="1">
      <c r="A49" s="51" t="s">
        <v>124</v>
      </c>
      <c r="B49" s="156">
        <v>1003</v>
      </c>
      <c r="C49" s="165">
        <f>ведомств!F850+ведомств!F636+ведомств!F715+ведомств!F500</f>
        <v>86274.257</v>
      </c>
      <c r="D49" s="165">
        <f>ведомств!G850+ведомств!G636+ведомств!G715+ведомств!G500</f>
        <v>-1149.072</v>
      </c>
      <c r="E49" s="165">
        <f>ведомств!H850+ведомств!H636+ведомств!H715+ведомств!H500</f>
        <v>0</v>
      </c>
      <c r="F49" s="165">
        <f>ведомств!I850+ведомств!I636+ведомств!I715+ведомств!I500</f>
        <v>-3288.7</v>
      </c>
      <c r="G49" s="165">
        <f>ведомств!J850+ведомств!J636+ведомств!J715+ведомств!J500</f>
        <v>81836.485</v>
      </c>
    </row>
    <row r="50" spans="1:7" ht="14.25" thickBot="1">
      <c r="A50" s="51" t="s">
        <v>136</v>
      </c>
      <c r="B50" s="156">
        <v>1004</v>
      </c>
      <c r="C50" s="165">
        <f>ведомств!F765+ведомств!F503+ведомств!F935+ведомств!F284</f>
        <v>120772.618</v>
      </c>
      <c r="D50" s="165">
        <f>ведомств!G765+ведомств!G503+ведомств!G935+ведомств!G284</f>
        <v>0</v>
      </c>
      <c r="E50" s="165">
        <f>ведомств!H765+ведомств!H503+ведомств!H935+ведомств!H284</f>
        <v>0</v>
      </c>
      <c r="F50" s="165">
        <f>ведомств!I765+ведомств!I503+ведомств!I935+ведомств!I284</f>
        <v>1059</v>
      </c>
      <c r="G50" s="165">
        <f>ведомств!J765+ведомств!J503+ведомств!J935+ведомств!J284</f>
        <v>121831.618</v>
      </c>
    </row>
    <row r="51" spans="1:7" ht="14.25" thickBot="1">
      <c r="A51" s="51" t="s">
        <v>357</v>
      </c>
      <c r="B51" s="156">
        <v>1006</v>
      </c>
      <c r="C51" s="165">
        <f>ведомств!F785</f>
        <v>18078.876999999997</v>
      </c>
      <c r="D51" s="165">
        <f>ведомств!G785</f>
        <v>103.5</v>
      </c>
      <c r="E51" s="165">
        <f>ведомств!H785</f>
        <v>0</v>
      </c>
      <c r="F51" s="165">
        <f>ведомств!I785</f>
        <v>1396.9099999999999</v>
      </c>
      <c r="G51" s="165">
        <f>ведомств!J785</f>
        <v>19579.287</v>
      </c>
    </row>
    <row r="52" spans="1:7" ht="13.5" thickBot="1">
      <c r="A52" s="52" t="s">
        <v>358</v>
      </c>
      <c r="B52" s="155">
        <v>1100</v>
      </c>
      <c r="C52" s="166">
        <f>C53+C54+C55</f>
        <v>56006.708999999995</v>
      </c>
      <c r="D52" s="166">
        <f>D53+D54+D55</f>
        <v>3.148</v>
      </c>
      <c r="E52" s="166">
        <f>E53+E54+E55</f>
        <v>0</v>
      </c>
      <c r="F52" s="166">
        <f>F53+F54+F55</f>
        <v>0</v>
      </c>
      <c r="G52" s="166">
        <f>G53+G54+G55</f>
        <v>56009.856999999996</v>
      </c>
    </row>
    <row r="53" spans="1:7" ht="14.25" thickBot="1">
      <c r="A53" s="51" t="s">
        <v>200</v>
      </c>
      <c r="B53" s="156">
        <v>1101</v>
      </c>
      <c r="C53" s="165">
        <f>ведомств!F110</f>
        <v>34924.367</v>
      </c>
      <c r="D53" s="165">
        <f>ведомств!G110</f>
        <v>3.148</v>
      </c>
      <c r="E53" s="165">
        <f>ведомств!H110</f>
        <v>0</v>
      </c>
      <c r="F53" s="165">
        <f>ведомств!I110</f>
        <v>0</v>
      </c>
      <c r="G53" s="165">
        <f>ведомств!J110</f>
        <v>34927.515</v>
      </c>
    </row>
    <row r="54" spans="1:7" ht="14.25" thickBot="1">
      <c r="A54" s="51" t="s">
        <v>212</v>
      </c>
      <c r="B54" s="156">
        <v>1102</v>
      </c>
      <c r="C54" s="165">
        <f>ведомств!F117</f>
        <v>20448.375</v>
      </c>
      <c r="D54" s="165">
        <f>ведомств!G117</f>
        <v>0</v>
      </c>
      <c r="E54" s="165">
        <f>ведомств!H117</f>
        <v>0</v>
      </c>
      <c r="F54" s="165">
        <f>ведомств!I117</f>
        <v>0</v>
      </c>
      <c r="G54" s="165">
        <f>ведомств!J117</f>
        <v>20448.375</v>
      </c>
    </row>
    <row r="55" spans="1:7" ht="14.25" thickBot="1">
      <c r="A55" s="5" t="s">
        <v>482</v>
      </c>
      <c r="B55" s="156" t="s">
        <v>481</v>
      </c>
      <c r="C55" s="165">
        <f>ведомств!F159</f>
        <v>633.967</v>
      </c>
      <c r="D55" s="165">
        <f>ведомств!G159</f>
        <v>0</v>
      </c>
      <c r="E55" s="165">
        <f>ведомств!H159</f>
        <v>0</v>
      </c>
      <c r="F55" s="165">
        <f>ведомств!I159</f>
        <v>0</v>
      </c>
      <c r="G55" s="165">
        <f>ведомств!J159</f>
        <v>633.967</v>
      </c>
    </row>
    <row r="56" spans="1:7" ht="13.5" thickBot="1">
      <c r="A56" s="52" t="s">
        <v>359</v>
      </c>
      <c r="B56" s="155">
        <v>1200</v>
      </c>
      <c r="C56" s="166">
        <f>C58+C57</f>
        <v>2135.844</v>
      </c>
      <c r="D56" s="166">
        <f>D58+D57</f>
        <v>0</v>
      </c>
      <c r="E56" s="166">
        <f>E58+E57</f>
        <v>0</v>
      </c>
      <c r="F56" s="166">
        <f>F58+F57</f>
        <v>0</v>
      </c>
      <c r="G56" s="166">
        <f>G58+G57</f>
        <v>2135.844</v>
      </c>
    </row>
    <row r="57" spans="1:7" s="17" customFormat="1" ht="14.25" thickBot="1">
      <c r="A57" s="5" t="s">
        <v>485</v>
      </c>
      <c r="B57" s="161" t="s">
        <v>486</v>
      </c>
      <c r="C57" s="170">
        <f>ведомств!F104</f>
        <v>487.844</v>
      </c>
      <c r="D57" s="170">
        <f>ведомств!G104</f>
        <v>0</v>
      </c>
      <c r="E57" s="170">
        <f>ведомств!H104</f>
        <v>0</v>
      </c>
      <c r="F57" s="170">
        <f>ведомств!I104</f>
        <v>0</v>
      </c>
      <c r="G57" s="170">
        <f>ведомств!J104</f>
        <v>487.844</v>
      </c>
    </row>
    <row r="58" spans="1:7" ht="14.25" thickBot="1">
      <c r="A58" s="51" t="s">
        <v>227</v>
      </c>
      <c r="B58" s="156" t="s">
        <v>225</v>
      </c>
      <c r="C58" s="165">
        <f>ведомств!F641</f>
        <v>1648</v>
      </c>
      <c r="D58" s="165">
        <f>ведомств!G641</f>
        <v>0</v>
      </c>
      <c r="E58" s="165">
        <f>ведомств!H641</f>
        <v>0</v>
      </c>
      <c r="F58" s="165">
        <f>ведомств!I641</f>
        <v>0</v>
      </c>
      <c r="G58" s="165">
        <f>ведомств!J641</f>
        <v>1648</v>
      </c>
    </row>
    <row r="59" spans="1:7" ht="26.25" thickBot="1">
      <c r="A59" s="52" t="s">
        <v>360</v>
      </c>
      <c r="B59" s="155">
        <v>1400</v>
      </c>
      <c r="C59" s="166">
        <f>C60+C61</f>
        <v>37014.707</v>
      </c>
      <c r="D59" s="166">
        <f>D60+D61</f>
        <v>0</v>
      </c>
      <c r="E59" s="166">
        <f>E60+E61</f>
        <v>0</v>
      </c>
      <c r="F59" s="166">
        <f>F60+F61</f>
        <v>0</v>
      </c>
      <c r="G59" s="166">
        <f>G60+G61</f>
        <v>37014.707</v>
      </c>
    </row>
    <row r="60" spans="1:7" ht="27.75" thickBot="1">
      <c r="A60" s="51" t="s">
        <v>199</v>
      </c>
      <c r="B60" s="156">
        <v>1401</v>
      </c>
      <c r="C60" s="165">
        <f>ведомств!F682</f>
        <v>25078.300000000003</v>
      </c>
      <c r="D60" s="165">
        <f>ведомств!G682</f>
        <v>0</v>
      </c>
      <c r="E60" s="165">
        <f>ведомств!H682</f>
        <v>0</v>
      </c>
      <c r="F60" s="165">
        <f>ведомств!I682</f>
        <v>0</v>
      </c>
      <c r="G60" s="165">
        <f>ведомств!J682</f>
        <v>25078.300000000003</v>
      </c>
    </row>
    <row r="61" spans="1:7" ht="14.25" thickBot="1">
      <c r="A61" s="51" t="s">
        <v>590</v>
      </c>
      <c r="B61" s="156" t="s">
        <v>589</v>
      </c>
      <c r="C61" s="165">
        <f>ведомств!F692</f>
        <v>11936.407000000001</v>
      </c>
      <c r="D61" s="165">
        <f>ведомств!G692</f>
        <v>0</v>
      </c>
      <c r="E61" s="165">
        <f>ведомств!H692</f>
        <v>0</v>
      </c>
      <c r="F61" s="165">
        <f>ведомств!I692</f>
        <v>0</v>
      </c>
      <c r="G61" s="165">
        <f>ведомств!J692</f>
        <v>11936.407000000001</v>
      </c>
    </row>
    <row r="62" spans="1:7" ht="15" thickBot="1">
      <c r="A62" s="54" t="s">
        <v>175</v>
      </c>
      <c r="B62" s="162"/>
      <c r="C62" s="171">
        <f>C9+C18+C20+C24+C29+C36+C42+C45+C47+C52+C56+C59+C34</f>
        <v>1882305.869</v>
      </c>
      <c r="D62" s="171">
        <f>D9+D18+D20+D24+D29+D36+D42+D45+D47+D52+D56+D59+D34</f>
        <v>8.926193117986259E-14</v>
      </c>
      <c r="E62" s="171">
        <f>E9+E18+E20+E24+E29+E36+E42+E45+E47+E52+E56+E59+E34</f>
        <v>0</v>
      </c>
      <c r="F62" s="171">
        <f>F9+F18+F20+F24+F29+F36+F42+F45+F47+F52+F56+F59+F34</f>
        <v>-576.5290000000002</v>
      </c>
      <c r="G62" s="171">
        <f>G9+G18+G20+G24+G29+G36+G42+G45+G47+G52+G56+G59+G34</f>
        <v>1881729.3399999999</v>
      </c>
    </row>
    <row r="66" ht="12.75">
      <c r="C66" s="118"/>
    </row>
  </sheetData>
  <sheetProtection/>
  <mergeCells count="10">
    <mergeCell ref="F6:F7"/>
    <mergeCell ref="G6:G7"/>
    <mergeCell ref="A5:G5"/>
    <mergeCell ref="A3:G4"/>
    <mergeCell ref="A1:G1"/>
    <mergeCell ref="C6:C7"/>
    <mergeCell ref="A6:A7"/>
    <mergeCell ref="B6:B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2022-08-11T06:55:23Z</cp:lastPrinted>
  <dcterms:created xsi:type="dcterms:W3CDTF">1996-10-08T23:32:33Z</dcterms:created>
  <dcterms:modified xsi:type="dcterms:W3CDTF">2022-09-09T11:07:29Z</dcterms:modified>
  <cp:category/>
  <cp:version/>
  <cp:contentType/>
  <cp:contentStatus/>
</cp:coreProperties>
</file>