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1115" windowHeight="9600" tabRatio="804" activeTab="1"/>
  </bookViews>
  <sheets>
    <sheet name="функц" sheetId="1" r:id="rId1"/>
    <sheet name="ведомств" sheetId="2" r:id="rId2"/>
    <sheet name="прил 3" sheetId="3" r:id="rId3"/>
  </sheets>
  <definedNames>
    <definedName name="_xlnm._FilterDatabase" localSheetId="1" hidden="1">'ведомств'!$A$8:$J$899</definedName>
    <definedName name="_xlnm._FilterDatabase" localSheetId="0" hidden="1">'функц'!$A$9:$J$439</definedName>
    <definedName name="_xlnm.Print_Titles" localSheetId="1">'ведомств'!$3:$8</definedName>
    <definedName name="_xlnm.Print_Area" localSheetId="1">'ведомств'!$A$1:$J$899</definedName>
    <definedName name="_xlnm.Print_Area" localSheetId="0">'функц'!$A$1:$J$439</definedName>
  </definedNames>
  <calcPr fullCalcOnLoad="1"/>
</workbook>
</file>

<file path=xl/sharedStrings.xml><?xml version="1.0" encoding="utf-8"?>
<sst xmlns="http://schemas.openxmlformats.org/spreadsheetml/2006/main" count="6145" uniqueCount="1052">
  <si>
    <t>Организация и осуществление деятельности по опеке и попечительству</t>
  </si>
  <si>
    <t>Наименование</t>
  </si>
  <si>
    <t>Целевая
статья</t>
  </si>
  <si>
    <t>Группа вида расходов</t>
  </si>
  <si>
    <t>Раздел</t>
  </si>
  <si>
    <t>Подраздел</t>
  </si>
  <si>
    <t>01</t>
  </si>
  <si>
    <t>Председатель представительного органа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</si>
  <si>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</si>
  <si>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Комплектование, учет, использование и хранение архивных документов, отнесенных к государственной собственности Челябинской области (Закупка товаров, работ и услуг для обеспечения государственных (муниципальных) нужд)</t>
  </si>
  <si>
    <t>Финансовое обеспечение выполнения функций контрольно-счетными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</si>
  <si>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</si>
  <si>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уровня и качества жизни населения Кунашакского муниципального района</t>
  </si>
  <si>
    <t>Повышение эффективности системы управления муниципальным образованием</t>
  </si>
  <si>
    <t>79 0 00 10000</t>
  </si>
  <si>
    <t>10</t>
  </si>
  <si>
    <t>11</t>
  </si>
  <si>
    <t>12</t>
  </si>
  <si>
    <t>13</t>
  </si>
  <si>
    <t>14</t>
  </si>
  <si>
    <t>28 0 00 00000</t>
  </si>
  <si>
    <t>800</t>
  </si>
  <si>
    <t>Иные бюджетные ассигнования</t>
  </si>
  <si>
    <t>300</t>
  </si>
  <si>
    <t>Социальное обеспечение и иные выплаты населению</t>
  </si>
  <si>
    <t>Межбюджетные трансферты</t>
  </si>
  <si>
    <t>100</t>
  </si>
  <si>
    <t xml:space="preserve">Закупка товаров, работ и услуг для обеспечения
государственных (муниципальных) нужд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</si>
  <si>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</si>
  <si>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600</t>
  </si>
  <si>
    <t>200</t>
  </si>
  <si>
    <t>Закупка товаров, работ и услуг для государственных (муниципальных) нужд</t>
  </si>
  <si>
    <t>Председатель представительного органа муниципального образования</t>
  </si>
  <si>
    <t>Сельское хозяйство и рыболовство</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</si>
  <si>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</si>
  <si>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</si>
  <si>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</si>
  <si>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Обеспечение исполнения муниципальных функций в рамках полномочий муниципального образования</t>
  </si>
  <si>
    <t>Повышение эффективности и результативности деятельности муниципальных служащих</t>
  </si>
  <si>
    <t>Обеспечение безопасности жизнидеятельности граждан</t>
  </si>
  <si>
    <t>Повышение эффективности мер по социальной защите и поддержке населения</t>
  </si>
  <si>
    <t>Обеспечение благоприятных условий для развития малого и среднего предпринимательства, повышение его роли в социально-экономическом развитии района, стимулирование экономической активности субъектов малого и среднего предпринимательства в Кунашакском муниципальном районе</t>
  </si>
  <si>
    <t>Обеспечение качественного и доступного здравоохранения</t>
  </si>
  <si>
    <t>Укрепление здоровья и физического воспитания детей и взрослого населения Кунашакского района</t>
  </si>
  <si>
    <t>Обеспечение творческого и культурного развития личности, участия населения в культурной жизни Кунашакского муниципального района</t>
  </si>
  <si>
    <t>Развитие образования</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</si>
  <si>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</si>
  <si>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</si>
  <si>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Государственная программа Челябинской области «Поддержка и развитие дошкольного образования в Челябинской области» на 2015–2025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</si>
  <si>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</si>
  <si>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</si>
  <si>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Управление образования администрации Кунашакского муниципального района</t>
  </si>
  <si>
    <t>Резервные фонды</t>
  </si>
  <si>
    <t>Резервные фонды местных администраций</t>
  </si>
  <si>
    <t>Другие общегосударственные вопросы</t>
  </si>
  <si>
    <t>(тыс. рублей)</t>
  </si>
  <si>
    <t>400</t>
  </si>
  <si>
    <t>Капитальные вложения в объекты недвижимого имущества государственной (муниципальной) собственности</t>
  </si>
  <si>
    <t>0503</t>
  </si>
  <si>
    <t>Молодежная политика и оздоровление детей</t>
  </si>
  <si>
    <t>99 0 04 22500</t>
  </si>
  <si>
    <t>99 0 02 00000</t>
  </si>
  <si>
    <t>99 0 99 00000</t>
  </si>
  <si>
    <t>99 0 99 45201</t>
  </si>
  <si>
    <t>99 0 10 00000</t>
  </si>
  <si>
    <t>Финансовое обеспечение муниципального задания на оказание муниципальных услуг (выполнение работ)</t>
  </si>
  <si>
    <r>
      <t>Социальное обеспечение населения</t>
    </r>
    <r>
      <rPr>
        <sz val="8"/>
        <rFont val="Arial"/>
        <family val="2"/>
      </rPr>
      <t>, в том числе:</t>
    </r>
  </si>
  <si>
    <t>1003</t>
  </si>
  <si>
    <t>Оказание других видов социальной помощи</t>
  </si>
  <si>
    <t>770</t>
  </si>
  <si>
    <r>
      <t>Обеспечение деятельности финансовых, налоговых и таможенных органов и органов финансового (финансово-бюджетного) надзора</t>
    </r>
    <r>
      <rPr>
        <sz val="8"/>
        <rFont val="Arial"/>
        <family val="2"/>
      </rPr>
      <t>, в том числе:</t>
    </r>
  </si>
  <si>
    <t>0106</t>
  </si>
  <si>
    <t>Руководитель контрольно-счетной палаты муниципального образования и его заместители</t>
  </si>
  <si>
    <t>0405</t>
  </si>
  <si>
    <t>0702</t>
  </si>
  <si>
    <t>Обеспечение деятельности подведомственных учреждений</t>
  </si>
  <si>
    <r>
      <t>Культура</t>
    </r>
    <r>
      <rPr>
        <sz val="8"/>
        <rFont val="Arial"/>
        <family val="2"/>
      </rPr>
      <t>, в том числе:</t>
    </r>
  </si>
  <si>
    <t>0801</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</si>
  <si>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(Социальное обеспечение и иные выплаты населению)</t>
  </si>
  <si>
    <t>Осуществление мер социальной поддержки граждан, работающих и проживающих в сельских населенных пунктах и рабочих поселках Челябинской области (Социальное обеспечение и иные выплаты населению)</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</si>
  <si>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</si>
  <si>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  (Социальное обеспечение и иные выплаты населению)</t>
  </si>
  <si>
    <t>Оказание других видов социальной помощи (Социальное обеспечение и иные выплаты населению)</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</si>
  <si>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 (Социальное обеспечение и иные выплаты населению)</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</si>
  <si>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 (Социальное обеспечение и иные выплаты населению)</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</si>
  <si>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(Социальное обеспечение и иные выплаты населению)</t>
  </si>
  <si>
    <t>Организация и осуществление деятельности по опеке и попечительству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</si>
  <si>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органов управления социальной защиты населения муниципальных образований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</si>
  <si>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государственных полномочий по расчету и предоставлению дотаций сельским поселениям за счет средств областного бюджета (Межбюджетные трансферты)</t>
  </si>
  <si>
    <t>Выравнивание бюджетной обеспеченности поселений (Межбюджетные трансферты)</t>
  </si>
  <si>
    <t>ВСЕГО</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</si>
  <si>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</si>
  <si>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 xml:space="preserve">Организация работы органов управления социальной защиты населения муниципальных образований </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</si>
  <si>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в 2016-2018 годах"</t>
  </si>
  <si>
    <t>Комплектование, учет, использование и хранение архивных документов, отнесенных к государственной собственности Челябинской области</t>
  </si>
  <si>
    <t>Расходы общегосударственного характера</t>
  </si>
  <si>
    <t>99 0 00 00000</t>
  </si>
  <si>
    <t>99 0 04 00000</t>
  </si>
  <si>
    <t>99 0 04 20400</t>
  </si>
  <si>
    <t>99 0 04 20401</t>
  </si>
  <si>
    <t>99 0 89 00000</t>
  </si>
  <si>
    <t>Финансовое обеспечение выполнения функций государственными органами</t>
  </si>
  <si>
    <t>99 0 89 20401</t>
  </si>
  <si>
    <t>99 0 04 21100</t>
  </si>
  <si>
    <t>Реализация иных государственных функций в области социальной политики</t>
  </si>
  <si>
    <t>99 0 06 00000</t>
  </si>
  <si>
    <t>99 0 06 50587</t>
  </si>
  <si>
    <t>99 0 04 20300</t>
  </si>
  <si>
    <t>99 0 04 07005</t>
  </si>
  <si>
    <t>99 0 04 09203</t>
  </si>
  <si>
    <t>99 0 06 49101</t>
  </si>
  <si>
    <t>99 0 04 20402</t>
  </si>
  <si>
    <t>Финансовое обеспечение выполнения функций контрольно-счетными органами</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</si>
  <si>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</si>
  <si>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</si>
  <si>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</si>
  <si>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</si>
  <si>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</si>
  <si>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</si>
  <si>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</si>
  <si>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Целевые программы муниципальных образований</t>
  </si>
  <si>
    <t>Предоставление субсидий бюджетным, автономным учреждениям и иным некоммерческим организациям</t>
  </si>
  <si>
    <t>772</t>
  </si>
  <si>
    <r>
      <t>Другие общегосударственные вопросы</t>
    </r>
    <r>
      <rPr>
        <sz val="8"/>
        <rFont val="Arial"/>
        <family val="2"/>
      </rPr>
      <t>, в том числе:</t>
    </r>
  </si>
  <si>
    <t>Социальное обеспечение населения</t>
  </si>
  <si>
    <t>761</t>
  </si>
  <si>
    <r>
      <t>Дошкольное образование</t>
    </r>
    <r>
      <rPr>
        <sz val="8"/>
        <rFont val="Arial"/>
        <family val="2"/>
      </rPr>
      <t>, в том числе:</t>
    </r>
  </si>
  <si>
    <t>0701</t>
  </si>
  <si>
    <r>
      <t>Общее образование</t>
    </r>
    <r>
      <rPr>
        <sz val="8"/>
        <rFont val="Arial"/>
        <family val="2"/>
      </rPr>
      <t>, в том числе:</t>
    </r>
  </si>
  <si>
    <r>
      <t>Молодежная политика и оздоровление детей</t>
    </r>
    <r>
      <rPr>
        <sz val="8"/>
        <rFont val="Arial"/>
        <family val="2"/>
      </rPr>
      <t>, в том числе:</t>
    </r>
  </si>
  <si>
    <t>0707</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</si>
  <si>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t>
  </si>
  <si>
    <t>Ежемесячная денежная выплата в соответствии с Законом Челябинской области "О звании "Ветеран труда Челябинской области"</t>
  </si>
  <si>
    <t>Осуществление государственных полномочий по расчету и предоставлению дотаций сельским поселениям за счет средств областного бюджета</t>
  </si>
  <si>
    <r>
      <t>Другие вопросы в области образования</t>
    </r>
    <r>
      <rPr>
        <sz val="8"/>
        <rFont val="Arial"/>
        <family val="2"/>
      </rPr>
      <t>, в том числе</t>
    </r>
  </si>
  <si>
    <t>0709</t>
  </si>
  <si>
    <t>Охрана семьи и детства</t>
  </si>
  <si>
    <t>1004</t>
  </si>
  <si>
    <t>Реализация переданных государственных полномочий по социальному обслуживанию граждан</t>
  </si>
  <si>
    <t>Предоставление гражданам субсидий на оплату жилого помещения и коммунальных услуг</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</si>
  <si>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</si>
  <si>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0409</t>
  </si>
  <si>
    <t>0505</t>
  </si>
  <si>
    <t>Дорожное хозяйство</t>
  </si>
  <si>
    <t>Другие вопросы в области жилищно-коммунального хозяйства</t>
  </si>
  <si>
    <t>760</t>
  </si>
  <si>
    <t>Управление по жилищно-коммунальному хозяйству, строительству и энергообеспечению администрации Кунашакского муниципального района</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</si>
  <si>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</si>
  <si>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Организация работы комиссий по делам несовершеннолетних и защите их прав</t>
  </si>
  <si>
    <t>Непрограммные направления деятельности</t>
  </si>
  <si>
    <t>Реализация полномочий Российской Федерации на оплату жилищно-коммунальных услуг отдельным категориям граждан</t>
  </si>
  <si>
    <t>Обеспечение населения Кунашакского муниципального района комфортными условиями проживания</t>
  </si>
  <si>
    <t>Реализация полномочий Российской Федерации по предоставлению отдельных мер социальной поддержки гражданам, подвергшимся воздействию радиации</t>
  </si>
  <si>
    <t xml:space="preserve">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</si>
  <si>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</si>
  <si>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(Иные бюджетные ассигнования)</t>
  </si>
  <si>
    <t xml:space="preserve">01 </t>
  </si>
  <si>
    <t>04 0 00 00000</t>
  </si>
  <si>
    <t>03 0 00 00000</t>
  </si>
  <si>
    <t>Дотации местным бюджетам</t>
  </si>
  <si>
    <t>99 0 12 00000</t>
  </si>
  <si>
    <t>99 0 12 71130</t>
  </si>
  <si>
    <t>Выравнивание бюджетной обеспеченности поселений</t>
  </si>
  <si>
    <t>10 0 00 00000</t>
  </si>
  <si>
    <t>12 0 00 00000</t>
  </si>
  <si>
    <t>12 1 00 00000</t>
  </si>
  <si>
    <t>768</t>
  </si>
  <si>
    <t>Доплаты к пенсиям государственных служащих субъектов Российской Федерации  и муниципальных служащих</t>
  </si>
  <si>
    <t>Социальное обслуживание населения</t>
  </si>
  <si>
    <t>1002</t>
  </si>
  <si>
    <r>
      <t>Другие вопросы в области социальной политики</t>
    </r>
    <r>
      <rPr>
        <sz val="8"/>
        <rFont val="Arial"/>
        <family val="2"/>
      </rPr>
      <t>, в том числе:</t>
    </r>
  </si>
  <si>
    <t>1006</t>
  </si>
  <si>
    <t>Финансовое управление администрации Кунашакского муниципального района</t>
  </si>
  <si>
    <t>763</t>
  </si>
  <si>
    <t>1101</t>
  </si>
  <si>
    <t>Итого</t>
  </si>
  <si>
    <t>0900</t>
  </si>
  <si>
    <t>Обеспечение устойчивых темпов экономического развития</t>
  </si>
  <si>
    <t>79 0 00 20000</t>
  </si>
  <si>
    <t>Развитие человеческого капитала</t>
  </si>
  <si>
    <t>79 0 00 30000</t>
  </si>
  <si>
    <t>Обеспечение безопасности жизнедеятельности граждан</t>
  </si>
  <si>
    <t>Выполнение других обязательств муниципальных образований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</si>
  <si>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</si>
  <si>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</si>
  <si>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(Иные бюджетные ассигнования)</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</si>
  <si>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</si>
  <si>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населения Кунашакского муниципального района комфортными усорвиями проживания</t>
  </si>
  <si>
    <t>Модернизация системы коммунальной инфраструктуры</t>
  </si>
  <si>
    <t>79 0 00 38000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</si>
  <si>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</si>
  <si>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</si>
  <si>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</si>
  <si>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1400</t>
  </si>
  <si>
    <t>1401</t>
  </si>
  <si>
    <t>0113</t>
  </si>
  <si>
    <t>0804</t>
  </si>
  <si>
    <t>0909</t>
  </si>
  <si>
    <t xml:space="preserve">Межбюджетные трансферты бюджетам субъектов Российской Федерации и муниципальных образований общего характера </t>
  </si>
  <si>
    <t>Дотации на выравнивание бюджетной обеспеченности субъектов Российской Федерации и муниципальных образований</t>
  </si>
  <si>
    <t xml:space="preserve">Физическая культура </t>
  </si>
  <si>
    <t>1102</t>
  </si>
  <si>
    <t>0309</t>
  </si>
  <si>
    <t>Защита населения и территории от чрезвычайных ситуаций природного и техногенного характера, гражданская оборона</t>
  </si>
  <si>
    <t>02</t>
  </si>
  <si>
    <t>03</t>
  </si>
  <si>
    <t>04</t>
  </si>
  <si>
    <t>05</t>
  </si>
  <si>
    <t>06</t>
  </si>
  <si>
    <t>07</t>
  </si>
  <si>
    <t>08</t>
  </si>
  <si>
    <t>09</t>
  </si>
  <si>
    <t>Массовый спорт</t>
  </si>
  <si>
    <t>Управление имущественных и земельных отношений администрации Кунашакского муниципального района</t>
  </si>
  <si>
    <t>Органы юстиции</t>
  </si>
  <si>
    <t>0304</t>
  </si>
  <si>
    <t>0203</t>
  </si>
  <si>
    <t>Мобилизационная и вневойсковая подготовка</t>
  </si>
  <si>
    <t>Благоустройство</t>
  </si>
  <si>
    <t>Уплата налога на имущество организаций и земельного налога</t>
  </si>
  <si>
    <t>Выполнение других обязательств муниципальных образований</t>
  </si>
  <si>
    <t>Общеэкономические вопросы</t>
  </si>
  <si>
    <t>0401</t>
  </si>
  <si>
    <t>Реализация переданных государственных полномочий в области охраны труда</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</si>
  <si>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</si>
  <si>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1202</t>
  </si>
  <si>
    <t>Информационное освещение деятельности органов государственной власти Челябинской области и поддержка средств массовой информации</t>
  </si>
  <si>
    <t>Периодическая печать и издательства</t>
  </si>
  <si>
    <t>Повышение эффективности мер по социальной защите в поддержке  населения</t>
  </si>
  <si>
    <t>Ежемесячная денежная выплата в соответствии с Законом Челябинской области "О мерах социальной поддержки ветеранов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</si>
  <si>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</si>
  <si>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звании "Ветеран труда Челябинской области" (Социальное обеспечение и иные выплаты населению)</t>
  </si>
  <si>
    <t>Предоставление гражданам субсидий на оплату жилого помещения и коммунальных услуг (Социальное обеспечение и иные выплаты населению)</t>
  </si>
  <si>
    <t>Реализация полномочий Российской Федерации на оплату жилищно-коммунальных услуг отдельным категориям граждан (Социальное обеспечение и иные выплаты населению)</t>
  </si>
  <si>
    <t>Наименование показателя</t>
  </si>
  <si>
    <t>КБК</t>
  </si>
  <si>
    <t>КФСР</t>
  </si>
  <si>
    <t>КЦСР</t>
  </si>
  <si>
    <t>КВР</t>
  </si>
  <si>
    <t>КВСР</t>
  </si>
  <si>
    <t>1</t>
  </si>
  <si>
    <t>2</t>
  </si>
  <si>
    <t>3</t>
  </si>
  <si>
    <t>4</t>
  </si>
  <si>
    <t>5</t>
  </si>
  <si>
    <t/>
  </si>
  <si>
    <t>771</t>
  </si>
  <si>
    <t>79 0 00 00000</t>
  </si>
  <si>
    <t>79 0 00 32000</t>
  </si>
  <si>
    <t>79 0 00 32040</t>
  </si>
  <si>
    <t>79 0 00 35000</t>
  </si>
  <si>
    <t>79 0 00 35010</t>
  </si>
  <si>
    <t>Подпрограмма "Газификация в Кунашакском муниципальном район"</t>
  </si>
  <si>
    <t>79 1 00 35010</t>
  </si>
  <si>
    <t>79 3 00 35010</t>
  </si>
  <si>
    <t>79 0 00 38020</t>
  </si>
  <si>
    <t>79 0 00 11010</t>
  </si>
  <si>
    <t>79 0 00 11000</t>
  </si>
  <si>
    <t>79 0 00 12000</t>
  </si>
  <si>
    <t>79 0 00 32010</t>
  </si>
  <si>
    <t>79 0 00 32030</t>
  </si>
  <si>
    <t>79 0 00 32020</t>
  </si>
  <si>
    <t>79 0 00 32050</t>
  </si>
  <si>
    <t>79 0 00 32060</t>
  </si>
  <si>
    <t>79 0 00 34000</t>
  </si>
  <si>
    <t>79 0 00 21000</t>
  </si>
  <si>
    <t>79 0 00 33000</t>
  </si>
  <si>
    <t>79 0 00 33010</t>
  </si>
  <si>
    <t>79 0 00 11030</t>
  </si>
  <si>
    <t>79 0 00 12020</t>
  </si>
  <si>
    <t>79 0 00 12010</t>
  </si>
  <si>
    <t>79 0 00 21020</t>
  </si>
  <si>
    <t>79 0 00 11020</t>
  </si>
  <si>
    <t>79 0 00 31000</t>
  </si>
  <si>
    <t>79 0 00 31010</t>
  </si>
  <si>
    <t>79 0 00 36000</t>
  </si>
  <si>
    <t>79 0 00 36010</t>
  </si>
  <si>
    <t>79 0 00 37000</t>
  </si>
  <si>
    <t>79 0 00 37010</t>
  </si>
  <si>
    <t>79 0 00 37020</t>
  </si>
  <si>
    <r>
      <t>Функционирование законодательных (представительных) органов государственной власти и представительных органов муниципальных образований</t>
    </r>
    <r>
      <rPr>
        <sz val="8"/>
        <rFont val="Arial"/>
        <family val="2"/>
      </rPr>
      <t>, в том числе:</t>
    </r>
  </si>
  <si>
    <t>0103</t>
  </si>
  <si>
    <t>Центральный аппарат</t>
  </si>
  <si>
    <t>000</t>
  </si>
  <si>
    <t>500</t>
  </si>
  <si>
    <t>762</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</si>
  <si>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</si>
  <si>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</si>
  <si>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</si>
  <si>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0104</t>
  </si>
  <si>
    <t>0111</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</si>
  <si>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t>
  </si>
  <si>
    <t>0703</t>
  </si>
  <si>
    <t>Дополнительное образование детей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</si>
  <si>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(Капитальные вложения в объекты недвижимого имущества)</t>
  </si>
  <si>
    <t>Пособие на ребенка в соответствии с Законом Челябинской области «О пособии на ребенка» (Социальное обеспечение и иные выплаты населению)</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</si>
  <si>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(Социальное обеспечение и иные выплаты населению)</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</si>
  <si>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(Социальное обеспечение и иные выплаты населению)</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</si>
  <si>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детей»(Социальное обеспечение и иные выплаты населению)</t>
  </si>
  <si>
    <t>99 0 07 06010</t>
  </si>
  <si>
    <t xml:space="preserve">Государственная программа Челябинской области "Управление государственными финансами и государственным долгом Челябинской области" </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</si>
  <si>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</si>
  <si>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22 0 00 00000</t>
  </si>
  <si>
    <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r>
      <rPr>
        <sz val="8"/>
        <rFont val="Arial"/>
        <family val="2"/>
      </rPr>
      <t>в том числе:</t>
    </r>
  </si>
  <si>
    <t xml:space="preserve">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t>
  </si>
  <si>
    <t>79 0 00 34010</t>
  </si>
  <si>
    <t>Подпрограмма "Комплексное развитие систем коммунальной инфраструктуры"</t>
  </si>
  <si>
    <t>Судебная система</t>
  </si>
  <si>
    <t>0105</t>
  </si>
  <si>
    <t xml:space="preserve">99 0 02 51200
</t>
  </si>
  <si>
    <t xml:space="preserve">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</si>
  <si>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</si>
  <si>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 xml:space="preserve">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</si>
  <si>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Межбюджетные трансферты, передаваемые бюджетам поселений на осуществление части полномочий по решению вопросо местного значения в соответствии с заключенными соглашениями</t>
  </si>
  <si>
    <t>766</t>
  </si>
  <si>
    <t xml:space="preserve">Подпрограмма «Дети Южного Урала» </t>
  </si>
  <si>
    <t>28 1 00 00000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</si>
  <si>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(Закупка товаров, работ и услуг для обеспечения государственных (муниципальных) нужд)</t>
  </si>
  <si>
    <t>20 0 00 00000</t>
  </si>
  <si>
    <t xml:space="preserve">Государственная программа Челябинской области "Повышение эффективности реализации молодежной политики в Челябинской области" на 2015 - 2019 годы
</t>
  </si>
  <si>
    <t>21 0 00 00000</t>
  </si>
  <si>
    <t>28 2 00 00000</t>
  </si>
  <si>
    <t xml:space="preserve">Подпрограмма "Дети Южного Урала"
</t>
  </si>
  <si>
    <t xml:space="preserve">Подпрограмма "Повышение качества жизни граждан пожилого возраста и иных категорий граждан"
</t>
  </si>
  <si>
    <t>28 4 00 00000</t>
  </si>
  <si>
    <t>Подпрограмма "Функционирование системы социального обслуживания и социальной поддержки отдельных категорий граждан</t>
  </si>
  <si>
    <t>31 0 00 00000</t>
  </si>
  <si>
    <t xml:space="preserve">Капитальные вложения в объекты недвижимого имущества государственной (муниципальной) собственности
</t>
  </si>
  <si>
    <t>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</si>
  <si>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</si>
  <si>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Резервные фонды местных администраций (Иные бюджетные ассигнования)</t>
  </si>
  <si>
    <t>Финансовое обеспечение выполнения функций контрольно-счетными органами (Закупка товаров, работ и услуг для обеспечения государственных (муниципальных) нужд)</t>
  </si>
  <si>
    <t>99 0 07 00000</t>
  </si>
  <si>
    <t>Межбюджетные трансферты бюджетам субъектов Российской Федерации и муниципальных образований общего характера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</si>
  <si>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(Иные бюджетные ассигнования)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</si>
  <si>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</si>
  <si>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(Закупка товаров, работ и услуг для обеспечения государственных (муниципальных) нужд)</t>
  </si>
  <si>
    <t xml:space="preserve">Наименование </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</si>
  <si>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</si>
  <si>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</si>
  <si>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</si>
  <si>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</si>
  <si>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</si>
  <si>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НАЦИОНАЛЬНАЯ БЕЗОПАСНОСТЬ И ПРАВООХРАНИТЕЛЬНАЯ ДЕЯТЕЛЬНОСТЬ</t>
  </si>
  <si>
    <t>НАЦИОНАЛЬНАЯ ЭКОНОМИКА</t>
  </si>
  <si>
    <t>Дорожное хозяйство (дорожные фонды)</t>
  </si>
  <si>
    <t>ЖИЛИЩНО-КОММУНАЛЬНОЕ ХОЗЯЙСТВО</t>
  </si>
  <si>
    <t>ОБРАЗОВАНИЕ</t>
  </si>
  <si>
    <t>Дошкольное образование</t>
  </si>
  <si>
    <t>Общее образование</t>
  </si>
  <si>
    <t>Другие вопросы в области образования</t>
  </si>
  <si>
    <t xml:space="preserve">КУЛЬТУРА И КИНЕМАТОГРАФИЯ </t>
  </si>
  <si>
    <t>Культура</t>
  </si>
  <si>
    <t>Другие вопросы в области культуры, кинематографии</t>
  </si>
  <si>
    <t>ЗДРАВООХРАНЕНИЕ</t>
  </si>
  <si>
    <t>Другие вопросы в области здравоохранения</t>
  </si>
  <si>
    <t>СОЦИАЛЬНАЯ ПОЛИТИКА</t>
  </si>
  <si>
    <t>Другие вопросы в области социальной политики</t>
  </si>
  <si>
    <t>ФИЗИЧЕСКАЯ КУЛЬТУРА И СПОРТ</t>
  </si>
  <si>
    <t>СРЕДСТВА МАССОВОЙ ИНФОРМАЦИИ</t>
  </si>
  <si>
    <t>МЕЖБЮДЖЕТНЫЕ ТРАНСФЕРТЫ БЮДЖЕТАМ СУБЪЕКТОВ РФ И МУНИЦИПАЛЬНЫХ ОБРАЗОВАНИЙ ОБЩЕГО ХАРАКТЕРА</t>
  </si>
  <si>
    <t>0100</t>
  </si>
  <si>
    <t>0200</t>
  </si>
  <si>
    <t>0300</t>
  </si>
  <si>
    <t>0400</t>
  </si>
  <si>
    <t>0500</t>
  </si>
  <si>
    <t>0700</t>
  </si>
  <si>
    <t>0800</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</si>
  <si>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на 2014 - 2020 годы
</t>
  </si>
  <si>
    <t>14 0 00 00000</t>
  </si>
  <si>
    <t>0502</t>
  </si>
  <si>
    <t>Коммунальное хозяйство</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</si>
  <si>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</si>
  <si>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79 2 00 37020</t>
  </si>
  <si>
    <t>Подпрограмма "Развитие дополнительного образования МКУДО ДШИ с.Халитово, МКУДО с.Кунашак"</t>
  </si>
  <si>
    <t>Подпрограмма "Развитие дополнительного образования МКУДО ДШИ с.Халитово, МКУДО с.Кунашак"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</si>
  <si>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дополнительного образования МКУДО ДШИ с.Халитово, МКУДО с.Кунашак" (Иные бюджетные ассигнования)</t>
  </si>
  <si>
    <t>Подпрограмма "Развитие дополнительного образования МКУДО ДШИ с.Халитово, МКУДО с.Кунашак" (Закупка товаров, работ и услуг для обеспечения государственных (муниципальных) нужд)</t>
  </si>
  <si>
    <t>79 1 00 37020</t>
  </si>
  <si>
    <t>79 3 00 37020</t>
  </si>
  <si>
    <t>79 4 00 37020</t>
  </si>
  <si>
    <t>79 5 00 37020</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</si>
  <si>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(Закупка товаров, работ и услуг для обеспечения государственных (муниципальных) нужд)</t>
  </si>
  <si>
    <t>79 1 00 31010</t>
  </si>
  <si>
    <t>79 2 00 31010</t>
  </si>
  <si>
    <t>79 3 00 31010</t>
  </si>
  <si>
    <t>79 5 00 31010</t>
  </si>
  <si>
    <t>79 6 00 31010</t>
  </si>
  <si>
    <t>79 Б 00 31010</t>
  </si>
  <si>
    <t>79 А 00 31010</t>
  </si>
  <si>
    <t>Подпрограмма "Газификация в Кунашакском муниципальном районе" (Закупка товаров, работ и услуг для обеспечения государственных (муниципальных) нужд)</t>
  </si>
  <si>
    <t>Реализация приоритетного проекта "Формирование комфортной городской среды"</t>
  </si>
  <si>
    <t xml:space="preserve">Государственная программа Челябинской области "Благоустройство населенных пунктов Челябинской области" на 2018 - 2022 годы
</t>
  </si>
  <si>
    <t>45 0 00 00000</t>
  </si>
  <si>
    <t>45 0 01 00000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</si>
  <si>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(Закупка товаров, работ и услуг для обеспечения государственных (муниципальных) нужд)</t>
  </si>
  <si>
    <t xml:space="preserve">Контрольное управление администрации Кунашакского муниципального района </t>
  </si>
  <si>
    <t xml:space="preserve">Контрольно-ревизионная комиссия Кунашакского муниципального района </t>
  </si>
  <si>
    <t>Администрация Кунашакского муниципального района</t>
  </si>
  <si>
    <t>Собрание депутатов Кунашакского муниципального района</t>
  </si>
  <si>
    <t>Управление социальной защиты населения администрации Кунашакского муниципального района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</si>
  <si>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</si>
  <si>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Приобретение транспортных средств для организации перевозки обучающихся</t>
  </si>
  <si>
    <t>Приобретение транспортных средств для организации перевозки обучающихся (Закупка товаров, работ и услуг для обеспечения государственных (муниципальных) нужд)</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</si>
  <si>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</si>
  <si>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</si>
  <si>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</si>
  <si>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</si>
  <si>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</si>
  <si>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22 0 00 22030</t>
  </si>
  <si>
    <t>Разработка и внедрение цифровых технологий, направленных на рациональное использование земель сельскохозяйственного назначения</t>
  </si>
  <si>
    <t xml:space="preserve">31 6 00 31020
</t>
  </si>
  <si>
    <t>Разработка и внедрение цифровых технологий, направленных на рациональное использование земель сельскохозяйственного назначения (Закупка товаров, работ и услуг для государственных (муниципальных) нужд)</t>
  </si>
  <si>
    <t xml:space="preserve">14 2 00 14060
</t>
  </si>
  <si>
    <t>45 0 F2 55550</t>
  </si>
  <si>
    <t>Реализация программ Формирование комфортной городской среды" (Закупка товаров, работ и услуг для обеспечения государственных (муниципальных) нужд)</t>
  </si>
  <si>
    <t>14 2 00 14050</t>
  </si>
  <si>
    <t>Строительство газопроводов и газовых сетей</t>
  </si>
  <si>
    <t>Строительство газопроводов и газовых сетей (Капитальные вложения в объекты недвижимого имущества государственной (муниципальной) собственности)</t>
  </si>
  <si>
    <t>99 0 00 99120</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</si>
  <si>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</si>
  <si>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
</t>
  </si>
  <si>
    <t>Организация отдыха детей в каникулярное время</t>
  </si>
  <si>
    <t>Организация и проведение мероприятий с детьми и молодежью (Закупка товаров, работ и услуг для государственных (муниципальных) нужд)</t>
  </si>
  <si>
    <t>28 4 00 28000</t>
  </si>
  <si>
    <t>Реализация переданных государственных полномочий по социальному обслуживанию граждан (Предоставление субсидий бюджетным, автономным учреждениям и иным некоммерческим организациям)</t>
  </si>
  <si>
    <t>28 1 00 53800</t>
  </si>
  <si>
    <t>28 2 00 28300</t>
  </si>
  <si>
    <t>28 2 00 28310</t>
  </si>
  <si>
    <t>28 2 00 28320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</si>
  <si>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</si>
  <si>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28 2 00 28330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</si>
  <si>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</si>
  <si>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</si>
  <si>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28 2 00 28340</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</si>
  <si>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</si>
  <si>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28 2 00 28350</t>
  </si>
  <si>
    <t>28 2 00 28370</t>
  </si>
  <si>
    <t>28 2 00 51370</t>
  </si>
  <si>
    <t>28 2 00 52200</t>
  </si>
  <si>
    <t>28 2 00 52500</t>
  </si>
  <si>
    <t>28 2 00 52800</t>
  </si>
  <si>
    <t>28 2 00 28380</t>
  </si>
  <si>
    <t>28 2 00 28390</t>
  </si>
  <si>
    <t>28 2 00 28400</t>
  </si>
  <si>
    <t>Адресная субсидия гражданам в связи с ростом платы за коммунальные услуги</t>
  </si>
  <si>
    <t>Адресная субсидия гражданам в связи с ростом платы за коммунальные услуги (Социальное обеспечение и иные выплаты населению)</t>
  </si>
  <si>
    <t>28 2 00 28410</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</si>
  <si>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</si>
  <si>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(Социальное обеспечение и иные выплаты населению)</t>
  </si>
  <si>
    <t>04 0 00 04050</t>
  </si>
  <si>
    <t>28 1 00 28100</t>
  </si>
  <si>
    <t>28 1 00 28130</t>
  </si>
  <si>
    <t>28 1 00 28140</t>
  </si>
  <si>
    <t>28 1 00 28220</t>
  </si>
  <si>
    <t>28 1 00 28190</t>
  </si>
  <si>
    <t>28 1 Р1 28180</t>
  </si>
  <si>
    <t>28 1 00 28110</t>
  </si>
  <si>
    <t>28 4 00 28080</t>
  </si>
  <si>
    <t>20 1 00 20045</t>
  </si>
  <si>
    <t>20 2 00 20047</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</si>
  <si>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</si>
  <si>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10 3 00 72870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</si>
  <si>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</si>
  <si>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</si>
  <si>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12 1 00 12010</t>
  </si>
  <si>
    <t>742</t>
  </si>
  <si>
    <t>Муниципальное учреждение "Управление культуры, молодежной политики и информации администрации Кунашакского муниципального района"</t>
  </si>
  <si>
    <t>743</t>
  </si>
  <si>
    <t>Подпрограмма "Проведение культурно-массовых мероприятий в соответствии с Календарным планом Управления культуры, молодежной политики и информации администрации Кунашакского муниципального района"</t>
  </si>
  <si>
    <t>Физическая культура</t>
  </si>
  <si>
    <t>Организация и проведение мероприятий с детьми и молодежью</t>
  </si>
  <si>
    <t xml:space="preserve">Оплата услуг специалистов по организации физкультурно-оздоровительной и спортивно-массовой работы с лицами с ограниченными возможностями здоровья </t>
  </si>
  <si>
    <r>
      <t>Другие вопросы в области культуры, кинематографии</t>
    </r>
    <r>
      <rPr>
        <i/>
        <sz val="8"/>
        <rFont val="Arial"/>
        <family val="2"/>
      </rPr>
      <t>, в том числе:</t>
    </r>
  </si>
  <si>
    <t>Организация отдыха детей в каникулярное время  (Закупка товаров, работ и услуг для обеспечения государственных (муниципальных) нужд)</t>
  </si>
  <si>
    <t>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</si>
  <si>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</si>
  <si>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79 1 E8 S1010</t>
  </si>
  <si>
    <t>Подпрограмма "Патриотическое воспитание молодых граждан Кунашакского муниципального района" (софинансирование)</t>
  </si>
  <si>
    <t>Подпрограмма "Патриотическое воспитание молодых граждан Кунашакского муниципального района" (софинансирование) (Закупка товаров, работ и услуг для обеспечения государственных (муниципальных) нужд)</t>
  </si>
  <si>
    <t>79 7 00 35010</t>
  </si>
  <si>
    <t>1105</t>
  </si>
  <si>
    <t>Другие вопросы в области физической культуры и спорта</t>
  </si>
  <si>
    <t>Средства массовой информации</t>
  </si>
  <si>
    <t>1200</t>
  </si>
  <si>
    <t>Телевидение и радиовещание</t>
  </si>
  <si>
    <t>1201</t>
  </si>
  <si>
    <t>99 0 10 44400</t>
  </si>
  <si>
    <t>Средства массовой информации (Предоставление субсидий бюджетным, автономным учреждениям и иным некоммерческим организациям)</t>
  </si>
  <si>
    <t>14 2 00 14060</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</si>
  <si>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(Закупка товаров, работ и услуг для обеспечения государственных (муниципальных) нужд)</t>
  </si>
  <si>
    <t>11 0 00 00000</t>
  </si>
  <si>
    <t>Государственная программа Челябинской области «Содействие созданию в Челябинской области (исходя из прогнозируемой потребности) новых мест в общеобразовательных организациях»</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</si>
  <si>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</si>
  <si>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03 1 00 03300</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</si>
  <si>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</si>
  <si>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(Предоставление субсидий бюджетным, автономным учреждениям и иным некоммерческим организациям)</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</si>
  <si>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 (Предоставление субсидий бюджетным, автономным учреждениям и иным некоммерческим организациям)</t>
  </si>
  <si>
    <t>Оплата услуг специалистов по организации физкультурно-оздоровительной и спортивно-массовой работы с населением от 6 до 18 лет</t>
  </si>
  <si>
    <t>Оплата услуг специалистов по организации физкультурно-оздоровительной и спортив-но-массовой работы с населением от 6 до 18 лет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</si>
  <si>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</si>
  <si>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</si>
  <si>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здравоохранения Кунашакского муниципального района на 2020-2022 годы"</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</si>
  <si>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</si>
  <si>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МП "Повышение безопасности дорожного движения в Кунашакском муниципальном районе на 2020-2022 годы"</t>
  </si>
  <si>
    <t>МП "Доступное и комфортное жилье - гражданам России в Кунашакском муниципальном районена 2020-2022 гг."</t>
  </si>
  <si>
    <t>МП "Противодействия коррупции на территории Кунашакского муниципального района на 2020-2022 годы"</t>
  </si>
  <si>
    <t>МП "Развитие малого и среднего предпринимательства, сельского хозяйства и рыболовства в Кунашакском муниципальном районе на 2020-2022 годы"</t>
  </si>
  <si>
    <t>МП "Комплексные меры по профилактике наркомании в Кунашакском муниципальном районе на 2020-2022 годы"</t>
  </si>
  <si>
    <t>Государственная программа Челябинской области «Развитие социальной защиты населения в Челябинской области» на 2020–2022 годы</t>
  </si>
  <si>
    <t>МП "Развитие социальной защиты населения Кунашакского муниципального района" на 2020-2022 годы"</t>
  </si>
  <si>
    <t xml:space="preserve">Государственная программа Челябинской области "Повышение эффективности реализации молодежной политики в Челябинской области" на 2020 - 2022 годы
</t>
  </si>
  <si>
    <t xml:space="preserve">Государственная программа Челябинской области "Развитие физической культуры и спорта в Челябинской области" на 2020 - 2022 годы
</t>
  </si>
  <si>
    <t>Государственная программа Челябинской области "Улучшение условий и охраны труда в Челябинской области на 2019-2021 годы"</t>
  </si>
  <si>
    <t xml:space="preserve">Государственная программа Челябинской области "Развитие культуры и туризма в Челябинской области на 2020 - 2022 годы"
</t>
  </si>
  <si>
    <t>МП "Проиводействия коррупции на территории Кунашакского муниципального района на 2020-2022 годы" (Закупка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</si>
  <si>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рыболовства в Кунашакском муниципальном районе на 2020-2022 годы" (Закупка товаров, работ и услуг для обеспечения государственных (муниципальных) нужд)</t>
  </si>
  <si>
    <t>МП "Комплексные меры по профилактике наркомании в Кунашакском муниципальном районе  на 2020-2022 годы" (Закупка товаров, работ и услуг для обеспечения государственных (муниципальных) нужд)</t>
  </si>
  <si>
    <t>МП "Развитие здравоохранения Кунашакского муниципального района на 2020-2022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</si>
  <si>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2020-2022 годы" (Социальное обеспечение и иные выплаты населению)</t>
  </si>
  <si>
    <t>МП "Доступное и комфортное жилье - гражданам России" в Кунашакском муниципальном районе Челябинской области на 2020-2022 гг."</t>
  </si>
  <si>
    <t>МП "Развитие физической культуры и спорта в Кунашакском муниципальном районе" на 2020-2022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</si>
  <si>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физической культуры и спорта в Кунашакском муниципальном районе" на 2020-2022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</si>
  <si>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2020-2022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</si>
  <si>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 (Иные бюджетные ассигнования)</t>
  </si>
  <si>
    <t>Государственная программа Челябинской области «Дети Южного Урала»</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</si>
  <si>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t>
  </si>
  <si>
    <t>Государственная программа Челябинской области "Развитие архивного дела в Челябинской области"</t>
  </si>
  <si>
    <t>Государственная программа Челябинской области "Улучшение условий и охраны труда в Челябинской области"</t>
  </si>
  <si>
    <t xml:space="preserve">Государственная программа Челябинской области "Развитие образования в Челябинской области" </t>
  </si>
  <si>
    <t>Государственная программа Челябинской области «Развитие образования в Челябинской области"</t>
  </si>
  <si>
    <t>Прочие мероприятия по благоустройству (содержание свалки)</t>
  </si>
  <si>
    <t>99 0 60 60005</t>
  </si>
  <si>
    <t>Мероприятия в области благоустройства</t>
  </si>
  <si>
    <t>99 0 60 00000</t>
  </si>
  <si>
    <t>Прочие мероприятия по благоустройству (содержание свалки) (Закупка товаров, работ и услуг для обеспечения государственных (муниципальных) нужд)</t>
  </si>
  <si>
    <t>Государственная программа Челябинской области "Развитие образования в Челябинской области"</t>
  </si>
  <si>
    <t>МП "Повышение эффективности реализации молодежной политики в Кунашакском муниципальном районе на 2020-2022 годы"</t>
  </si>
  <si>
    <t>Создание новых мест в общеобразовательных организациях, расположенных на территории Челябинской области</t>
  </si>
  <si>
    <t>Создание новых мест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</si>
  <si>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Внедрение целевой модели цифровой образовательной среды в общеобразовательных организациях, расположенных на территории Челябинской области</t>
  </si>
  <si>
    <t>03 5 E4 52100</t>
  </si>
  <si>
    <t>Внедрение целевой модели цифровой образовательной среды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</si>
  <si>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МП "Развитие средств массовой информации в Кунашакском муниципальном районе на 2020-2022 годы"</t>
  </si>
  <si>
    <t>79 0 00 13010</t>
  </si>
  <si>
    <t>79 0 00 13000</t>
  </si>
  <si>
    <t>МП "Развитие средств массовой информации в Кунашакском муниципальном районе на 2020-2022 годы" (Предоставление субсидий бюджетным, автономным учреждениям и иным некоммерческим организациям)</t>
  </si>
  <si>
    <t>03 1 00 03060</t>
  </si>
  <si>
    <t>46 3 00 51180</t>
  </si>
  <si>
    <t>Государственная программа Челябинской области «Обеспечение общественной безопасности в Челябинской области»</t>
  </si>
  <si>
    <t>46 0 00 00000</t>
  </si>
  <si>
    <t>99 0 00 59300</t>
  </si>
  <si>
    <t>Государственная программа Челябинской области «Развитие дорожного хозяйства и транспортной доступности в Челябинской области»</t>
  </si>
  <si>
    <t>06 1 00 06050</t>
  </si>
  <si>
    <t>06 0 00 00000</t>
  </si>
  <si>
    <t>04 1 00 04010</t>
  </si>
  <si>
    <t>04 1 00 04020</t>
  </si>
  <si>
    <t>03 1 00 03030</t>
  </si>
  <si>
    <t>03 1 00 03120</t>
  </si>
  <si>
    <t>03 1 00 03010</t>
  </si>
  <si>
    <t>21 1 E8 21010</t>
  </si>
  <si>
    <t>21 1 Е8 21010</t>
  </si>
  <si>
    <t>03 1 00 03040</t>
  </si>
  <si>
    <t>03 1 00 03070</t>
  </si>
  <si>
    <t>03 1 00 03020</t>
  </si>
  <si>
    <t>04 1 00 04050</t>
  </si>
  <si>
    <t>04 1 00 04060</t>
  </si>
  <si>
    <t>Другие вопросы в области охраны окружающей среды</t>
  </si>
  <si>
    <t>0605</t>
  </si>
  <si>
    <t>ОХРАНА ОКРУЖАЮЩЕЙ СРЕДЫ</t>
  </si>
  <si>
    <t>0600</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</si>
  <si>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t>
  </si>
  <si>
    <t>79 1 00 S0045</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</si>
  <si>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t>
  </si>
  <si>
    <t>79 5 00 S0047</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</si>
  <si>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</si>
  <si>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</si>
  <si>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79 1 00 32040</t>
  </si>
  <si>
    <t>79 2 00 32040</t>
  </si>
  <si>
    <t>Подпрограмма "Создание безопасных условий для движения пешеходов в Кунишакском муниципальном районе на 2020-2022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</si>
  <si>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</si>
  <si>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(Предоставление субсидий бюджетным, автономным учреждениям и иным некоммерческим организациям)</t>
  </si>
  <si>
    <t>Подпрограмма "Создание безопасных условий для движения пешеходов в Кунишакском муниципальном районе на 2020-2022 годы"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</si>
  <si>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(Закупка товаров, работ и услуг для обеспечения государственных (муниципальных) нужд)</t>
  </si>
  <si>
    <t>Осуществление переданных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</si>
  <si>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</si>
  <si>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t>
  </si>
  <si>
    <t>99 0 07 06150</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</si>
  <si>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 (Межбюджетные трансферты)</t>
  </si>
  <si>
    <t>1403</t>
  </si>
  <si>
    <t>Прочие межбюджетные трансферты общего характера</t>
  </si>
  <si>
    <t>Закупка товаров, работ и услуг для обеспечения
государственных (муниципальных) нужд</t>
  </si>
  <si>
    <t>Реализация полномочий Российской Федерации по предоставлению отдельных мер социальной поддержки гражданам, подвергшимся воздействию радиации (Социальное обеспечение и иные выплаты населению)</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</si>
  <si>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(Социальное обеспечение и иные выплаты населению)</t>
  </si>
  <si>
    <t>Организация и осуществление деятельности по опеке и попечительству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</si>
  <si>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</si>
  <si>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(Иные бюджетные ассигнования)</t>
  </si>
  <si>
    <t>МП "Развитие социальной защиты населения Кунашакского муниципального района" на 2020-2022 годы" (Закупка товаров, работ и услуг для обеспечения государственных (муниципальных) нужд)</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</si>
  <si>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</si>
  <si>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</si>
  <si>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МП "Развитие социальной защиты населения Кунашакского муниципального района" на 2020-2022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</si>
  <si>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t>
  </si>
  <si>
    <t xml:space="preserve">Государственная программа Челябинской области "Развитие физической культуры и спорта в Челябинской области" на 2020- 2022 годы
</t>
  </si>
  <si>
    <t>Транспорт</t>
  </si>
  <si>
    <t>0408</t>
  </si>
  <si>
    <t>МП "Развитие малого и среднего предпринимательства, сельского хозяйства и рыболовства в Кунашакском муниципальном районе на 2020-2022 годы" (Социальное обеспечение и иные выплаты населению)</t>
  </si>
  <si>
    <t>Создание новых мест в общеобразовательных организациях, расположенных на территории Челябинской области (софинансирование с МБ)</t>
  </si>
  <si>
    <t>79 2 00 S1020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</si>
  <si>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t>
  </si>
  <si>
    <t>79 1 00 S4020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</si>
  <si>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t>
  </si>
  <si>
    <t>Муниципальная программа «Развитие общественного пассажирского транспорта в Кунашакском муниципальном районе на 2020-2022 годы»</t>
  </si>
  <si>
    <t>79 0 00 22010</t>
  </si>
  <si>
    <t>Муниципальная программа «Развитие общественного пассажирского транспорта в Кунашакском муниципальном районе на 2020-2022 годы» (Закупка товаров, работ и услуг для обеспечения государственных (муниципальных) нужд)</t>
  </si>
  <si>
    <t>79 0 00 22000</t>
  </si>
  <si>
    <t>Cоздание условий для стабильного функционирования пассажирского автомобильного транспорта, обеспечения качества и равной доступности услуг общественного транспорта для всех категорий населения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</si>
  <si>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</si>
  <si>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79 3 00 S004Г</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</si>
  <si>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обеспечения государственных (муниципальных) нужд)</t>
  </si>
  <si>
    <t>Создание новых мест в общеобразовательных организациях, расположенных на территории Челябинской области (софинансирование с МБ) (Закупка товаров, работ и услуг для обеспечения государственных (муниципальных) нужд)</t>
  </si>
  <si>
    <t>Подпрограмма "Оказание молодым семьям государственной поддержки для улучшения жилищных условий в Кунашакском муниципальном районе"</t>
  </si>
  <si>
    <t>Подпрограмма "Оказание молодым семьям государственной поддержки для улучшения жилищных условий в Кунашакском муниципальном районе" (Социальное обеспечение и иные выплаты населению)</t>
  </si>
  <si>
    <t>Подпрограмма "Ликвидация объектов накопленного экологического вреда (свалок ТКО) на территории Кунашакского муниципального района на 2020-2022 годы"</t>
  </si>
  <si>
    <t>Подпрограмма "Ликвидация объектов накопленного экологического вреда (свалок ТКО) на территории Кунашакского муниципального района на 2020-2022 годы" (Закупка товаров, работ и услуг для обеспечения государственных (муниципальных) нужд)</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</si>
  <si>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t>
  </si>
  <si>
    <t>Муниципальное учреждение "Управление по физической культуре и спорту  Администрации Кунашакского муниципального района"</t>
  </si>
  <si>
    <t>МП "Доступное и комфортное жилье - гражданам России в Кунашакском муниципальном районе Челябинской области на 2020-2022 годы"</t>
  </si>
  <si>
    <t>6</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</si>
  <si>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</si>
  <si>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 (Закупка товаров, работ и услуг для государственных (муниципальных) нужд)</t>
  </si>
  <si>
    <t>11 1 E1 55202</t>
  </si>
  <si>
    <t>Государственная программа Челябинской области «Доступная среда»</t>
  </si>
  <si>
    <t>08 0 00 00000</t>
  </si>
  <si>
    <t>Приобретение технических средств реабилитации для пунктов проката в муниципальных учреждениях системы социальной защиты населения</t>
  </si>
  <si>
    <t>08 2 00 08080</t>
  </si>
  <si>
    <t>Приобретение технических средств реабилитации для пунктов проката в муниципальных учреждениях системы социальной защиты населения (Закупка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</si>
  <si>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2021-2023 годы"</t>
  </si>
  <si>
    <t>МП "Управление муниципальным имуществом  и земельными ресурсами на 2021-2023 годы" (Закупка товаров, работ и услуг для обеспечения государственных (муниципальных) нужд)</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</si>
  <si>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t>
  </si>
  <si>
    <t xml:space="preserve">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t>
  </si>
  <si>
    <t>МП"Развитие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(Межбюджетные трансферты)</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</si>
  <si>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</si>
  <si>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2021-2023 годы"</t>
  </si>
  <si>
    <t>МП "Обеспечение общественного порядка и противодействие преступности в Кунашакском  районе на 2021-2023 годы" (Закупка товаров, работ и услуг для обеспечения государственных (муниципальных) нужд)</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</si>
  <si>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</si>
  <si>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 (Закупка товаров, работ и услуг для обеспечения государственных (муниципальных) нужд)</t>
  </si>
  <si>
    <t>МП "Профилактика терроризма и экстремизма на территории  Кунашакского района на 2021-2023 годы"</t>
  </si>
  <si>
    <t>МП "Профилактика терроризма и экстремизма на территории  Кунашакского района на 2021-2023 годы" (Закупка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</si>
  <si>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</si>
  <si>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t>
  </si>
  <si>
    <t>МП «Описание местоположения границ  населенных пунктов Кунашакского муниципального района на 2021-2023 годы» (Закупка товаров, работ и услуг для обеспечения государственных (муниципальных) нужд)</t>
  </si>
  <si>
    <t>МП «Описание местоположения границ  населенных пунктов Кунашакского муниципального района на 2021-2023 годы»</t>
  </si>
  <si>
    <t>МП "Развитие образования в Кунашакском муниципальном районе на 2020-2022 годы"</t>
  </si>
  <si>
    <t>Подрограмма "Развитие дополнительного образования Кунашакского муниципального района"</t>
  </si>
  <si>
    <t xml:space="preserve">Подрограмма "Отдых, оздоровлние, занятость детей и молодежи Кунашакского муниципального района" </t>
  </si>
  <si>
    <t xml:space="preserve">Подрограмма "Развитие общего образования Кунашакского муниципального района" </t>
  </si>
  <si>
    <t>Подрограмма "Развитие дошкольного образования Кунашакского муниципального района"</t>
  </si>
  <si>
    <t xml:space="preserve">Подрограмма "Капитальный ремонт образовательных организаций Кунашакского муниципального района" </t>
  </si>
  <si>
    <t xml:space="preserve">Подрограмма "Отдых, оздоровление, занятость детей и молодежи Кунашакского муниципального района" </t>
  </si>
  <si>
    <t>Подрограмма "Профилактика безнадзорности и правонарушений несовершеннолетних"</t>
  </si>
  <si>
    <t>Подрограмма "Прочие мероприятия в области образования "</t>
  </si>
  <si>
    <t>МП "Развитие образования в Кунашакском муниципальном районе на 2020-2022 годы""</t>
  </si>
  <si>
    <t>Подрограмма "Развитие дошкольного образования Кунашакского муниципального района"(Расходы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</si>
  <si>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дошкольного образования Кунашакского муниципального района"(Закупка товаров, работ и услуг для обеспечения государственных (муниципальных) нужд)</t>
  </si>
  <si>
    <t>Подрограмма "Развитие дошкольного образования Кунашакского муниципального района"  (Иные бюджетные ассигнования)</t>
  </si>
  <si>
    <t>Подрограмма "Развитие общего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</si>
  <si>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общего образования Кунашакского муниципального района"  (Закупка товаров, работ и услуг для обеспечения государственных (муниципальных) нужд)</t>
  </si>
  <si>
    <t>Подрограмма "Развитие общего образования Кунашакского муниципального района" (Предоставление субсидий бюджетным, автономным учреждениям и иным некоммерческим организациям)</t>
  </si>
  <si>
    <t>Подрограмма "Развитие общего образования Кунашакского муниципального района" (Иные бюджетные ассигнования)</t>
  </si>
  <si>
    <t xml:space="preserve">Подрограмма "Развитие дополнительного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</si>
  <si>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Подрограмма "Развитие дополнительного образования Кунашакского муниципального района" (Закупка товаров, работ и услуг для обеспечения государственных (муниципальных) нужд)</t>
  </si>
  <si>
    <t>Подрограмма "Капитальный ремонт образовательных организаций Кунашакского муниципального района"  (Закупка товаров, работ и услуг для обеспечения государственных (муниципальных) нужд)</t>
  </si>
  <si>
    <t>Подрограмма "Профилактика безнадзорности и правонарушений несовершеннолетних"  (Закупка товаров, работ и услуг для обеспечения государственных (муниципальных) нужд)</t>
  </si>
  <si>
    <t>Подрограмма "Прочие мероприятия в области образования " (Иные бюджетные ассигнования)</t>
  </si>
  <si>
    <t>Подрограмма "Прочие мероприятия в области образования "(Закупка товаров, работ и услуг для обеспечения государственных (муниципальных) нужд)</t>
  </si>
  <si>
    <t>Подрограмма "Прочие мероприятия в области образования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</si>
  <si>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"Отдых, оздоровлние, занятость детей и молодежи Кунашакского муниципального района"  (Закупка товаров, работ и услуг для обеспечения государственных (муниципальных) нужд)</t>
  </si>
  <si>
    <t>Подрограмма "Отдых, оздоровление, занятость детей и молодежи Кунашакского муниципального района" (Предоставление субсидий бюджетным, автономным учреждениям и иным некоммерческим организациям)</t>
  </si>
  <si>
    <t>МП «Энергосбережение на территории Кунашакского муниципального района Челябинской области на  2021-2023 годы» (Закупка товаров, работ и услуг для обеспечения государственных (муниципальных) нужд)</t>
  </si>
  <si>
    <t>МП «Энергосбережение на территории Кунашакского муниципального района Челябинской области на  2021-2023 годы»</t>
  </si>
  <si>
    <t>МП "Развитие культуры Кунашакского муниципального района на 2021-2023 годы"</t>
  </si>
  <si>
    <t xml:space="preserve">Подпрограмма "Совершенстование библиотечного обслуживания Кунашакского муниципального района" </t>
  </si>
  <si>
    <t xml:space="preserve">Подпрограмма "Развитие музейной деятельности районного историко-краеведческого музея" </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</si>
  <si>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</si>
  <si>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(Иные бюджетные ассигнования)</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</si>
  <si>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(Предоставление субсидий бюджетным, автономным учреждениям и иным некоммерческим организациям)</t>
  </si>
  <si>
    <t>Подпрограмма "Развитие музейной деятельности районного историко-краеведческого музея"  (Закупка товаров, работ и услуг для обеспечения государственных (муниципальных) нужд)</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</si>
  <si>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</si>
  <si>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(Закупка товаров, работ и услуг для обеспечения государственных (муниципальных) нужд)</t>
  </si>
  <si>
    <t>Подпрограмма "Развитие музейной деятельности районного историко-краеведческого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</si>
  <si>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"Совершенстование библиотечного обслуживания Кунашакского муниципального района"  (Иные бюджетные ассигнования)</t>
  </si>
  <si>
    <t>Подпрограмма "Совершенстование библиотечного обслуживания Кунашакского муниципального района" (Закупка товаров, работ и услуг для обеспечения государственных (муниципальных) нужд)</t>
  </si>
  <si>
    <t>79 0 00 35020</t>
  </si>
  <si>
    <t>МП «Комплексное развитие Кунашакского муниципального района  на 2020-2022 годы»</t>
  </si>
  <si>
    <t>МП «Комплексное развитие Кунашакского муниципального района  на 2020-2022 годы» (Закупка товаров, работ и услуг для обеспечения государственных (муниципальных) нужд)</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</si>
  <si>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</si>
  <si>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79 4 00 S0043</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</si>
  <si>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обеспечения государственных (муниципальных) нужд)</t>
  </si>
  <si>
    <t xml:space="preserve">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 
</t>
  </si>
  <si>
    <t>79 2 00 35010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</si>
  <si>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t>
  </si>
  <si>
    <t>99 0 00 99600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</si>
  <si>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</si>
  <si>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</si>
  <si>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</si>
  <si>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t>
  </si>
  <si>
    <t>03 1 00 L3044</t>
  </si>
  <si>
    <t>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</si>
  <si>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</si>
  <si>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</si>
  <si>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61 6 00 61080</t>
  </si>
  <si>
    <t>Государственная программа Челябинской области «Развитие сельского хозяйства в Челябинской области»</t>
  </si>
  <si>
    <t>61 0 00 00000</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</si>
  <si>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</si>
  <si>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28 2 00 28540</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</si>
  <si>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</si>
  <si>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 (Социальное обеспечение и иные выплаты населению)</t>
  </si>
  <si>
    <t>Проведение комплексных кадастровых ра-бот на территории Челябинской области</t>
  </si>
  <si>
    <t>99 0 00 R5110</t>
  </si>
  <si>
    <t>Проведение комплексных кадастровых ра-бот на территории Челябинской области  (Закупка товаров, работ и услуг для обеспечения государственных (муниципальных) нужд)</t>
  </si>
  <si>
    <t>79 8 00 35010</t>
  </si>
  <si>
    <t>МП "Развитие физической культуры и спорта в Кунашакском муниципальном районе" на 2020-2022 годы</t>
  </si>
  <si>
    <t>Предоставление молодым семьям - участникам подпрограммы социальных выплат на приобретение (строительство) жилья</t>
  </si>
  <si>
    <t>Государственная программа Челябинской области «Обеспечение доступным и комфортным жильем граждан Российской Федерации в Челябинской области»</t>
  </si>
  <si>
    <t>14 4 00 L4970</t>
  </si>
  <si>
    <t>Предоставление молодым семьям - участникам подпрограммы социальных выплат на приобретение (строительство) жилья (Социальное обеспечение и иные выплаты населению)</t>
  </si>
  <si>
    <t>16 0 00 00000</t>
  </si>
  <si>
    <t>16 0 00 16010</t>
  </si>
  <si>
    <t>Государственная программа Челябинской области «Чистая вода» на территории Челябинской области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</si>
  <si>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</si>
  <si>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 (Закупка товаров, работ и услуг для обеспечения государственных (муниципальных) нужд)</t>
  </si>
  <si>
    <t>03 1 00 53034</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</si>
  <si>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</si>
  <si>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</si>
  <si>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</si>
  <si>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Подпрограмма "Развитие туризма в Кунашакском районе"</t>
  </si>
  <si>
    <t>79 7 00 37020</t>
  </si>
  <si>
    <t>Подпрограмма "Подпрограмма "Развитие туризма в Кунашакском районе"(Закупка товаров, работ и услуг для обеспечения государственных (муниципальных) нужд)</t>
  </si>
  <si>
    <t>Ведомственная структура расходов районного бюджета на 2022 год</t>
  </si>
  <si>
    <t>Распределение бюджетных ассигнований по целевым статьям (государственным, муниципальным программам и непрограммным направлениям деятельности), группам видов расходов, разделам и подразделам классификации расходов бюджетов на 2022 год</t>
  </si>
  <si>
    <t>Распределение бюджетных ассигнований и по разделам и подразделам классификации расходов бюджетов на 2022 год</t>
  </si>
  <si>
    <t>68 6 A1 55131</t>
  </si>
  <si>
    <t>68 0 00 00000</t>
  </si>
  <si>
    <t>68 1 00 L5191</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</si>
  <si>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</si>
  <si>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Государственная программа Челябинской области «Развитие культуры в Челябинской области»</t>
  </si>
  <si>
    <t xml:space="preserve">08 </t>
  </si>
  <si>
    <t>Модернизация библиотек в части комплектования книжных фондов библиотек муниципальных образований и государственных общедоступных библиотек (Закупка товаров, работ и услуг для государственных (муниципальных) нужд)</t>
  </si>
  <si>
    <t>20 3 00 2004Д</t>
  </si>
  <si>
    <t>79 3 00 S004Д</t>
  </si>
  <si>
    <t>20 1 00 20044</t>
  </si>
  <si>
    <t>Приобретение спортивного инвентаря и оборудования для физкультурно-спортивных организаций</t>
  </si>
  <si>
    <t>Приобретение спортивного инвентаря и оборудования для физкультурно-спортивных организаций (Закупка товаров, работ и услуг для государственных (муниципальных) нужд)</t>
  </si>
  <si>
    <t>68 6 00 68120</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</si>
  <si>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</si>
  <si>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(Закупка товаров, работ и услуг для государственных (муниципальных) нужд)</t>
  </si>
  <si>
    <t>99 0 00 S9600</t>
  </si>
  <si>
    <t>0310</t>
  </si>
  <si>
    <t>Обеспечение пожарной безопасности</t>
  </si>
  <si>
    <t>28 2 00 28580</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</si>
  <si>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</si>
  <si>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(Социальное обеспечение и иные выплаты населению)</t>
  </si>
  <si>
    <t>79 0 00 23010</t>
  </si>
  <si>
    <t>Подпрограмма «Повышение транспортной доступности для населения в Челябинской области»</t>
  </si>
  <si>
    <t>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t>
  </si>
  <si>
    <t>06 6 00 00000</t>
  </si>
  <si>
    <t>06 6 00 06160</t>
  </si>
  <si>
    <t>43 2 G1 43030</t>
  </si>
  <si>
    <t>Рекультивация земельных участков, нарушенных размещением твердых коммунальных отходов, и ликвидация объектов накопленного экологического вреда</t>
  </si>
  <si>
    <t>Государственная программа Челябинской области «Охрана окружающей среды Челябинской области»</t>
  </si>
  <si>
    <t>Подпрограмма «Организация системы обращения с отходами, в том числе с твердыми коммунальными отходами, на территории Челябинской области»</t>
  </si>
  <si>
    <t>43 2 00 00000</t>
  </si>
  <si>
    <t>43 0 00 00000</t>
  </si>
  <si>
    <t>0501</t>
  </si>
  <si>
    <t>Жилищное хозяйство</t>
  </si>
  <si>
    <t>85 0 00 00000</t>
  </si>
  <si>
    <t>85 0 F3 00000</t>
  </si>
  <si>
    <t>85 0 F3 67484</t>
  </si>
  <si>
    <t xml:space="preserve">Обеспечение мероприятий по переселению граждан из аварийного жилищного фонда </t>
  </si>
  <si>
    <t>Областная адресная программа «Переселение в 2019-2025 годах граждан из аварийного жилищного фонда в городах и районах Челябинской области»</t>
  </si>
  <si>
    <t>Региональный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</si>
  <si>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(Закупка товаров, работ и услуг для обеспечения государственных (муниципальных) нужд)</t>
  </si>
  <si>
    <t>99 0 00 L5110</t>
  </si>
  <si>
    <t>20 4 00 2004И</t>
  </si>
  <si>
    <t>20 4 00 2004К</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</si>
  <si>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</si>
  <si>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t>
  </si>
  <si>
    <t>03 2 E1 03050</t>
  </si>
  <si>
    <t>Оборудование пунктов проведения экзаменов государственной итоговой аттестации по образовательным программам среднего общего образования</t>
  </si>
  <si>
    <t>Оборудование пунктов проведения экзаменов государственной итоговой аттестации по образовательным программам среднего общего образования (Закупка товаров, работ и услуг для обеспечения государственных (муниципальных) нужд)</t>
  </si>
  <si>
    <t>03 1 00 03330</t>
  </si>
  <si>
    <t>Проведение ремонтных работ по замене оконных блоков в муниципальных общеобразовательных организациях</t>
  </si>
  <si>
    <t>Проведение ремонтных работ по замене оконных блоков в муниципальных общеобразовательных организациях (Закупка товаров, работ и услуг для обеспечения государственных (муниципальных) нужд)</t>
  </si>
  <si>
    <t>04 1 00 04080</t>
  </si>
  <si>
    <t>Проведение капитального ремонта зданий и сооружений муниципальных организаций дошкольного образования</t>
  </si>
  <si>
    <t>Проведение капитального ремонта зданий и сооружений муниципальных организаций дошкольного образования (Закупка товаров, работ и услуг для обеспечения государственных (муниципальных) нужд)</t>
  </si>
  <si>
    <t>03 1 00 03310</t>
  </si>
  <si>
    <t>Проведение капитального ремонта зданий и сооружений муниципальных организаций отдыха и оздоровления детей</t>
  </si>
  <si>
    <t>Проведение капитального ремонта зданий и сооружений муниципальных организаций отдыха и оздоровления детей (Предоставление субсидий бюджетным, автономным учреждениям и иным некоммерческим организациям)</t>
  </si>
  <si>
    <t>29 0 00 29010</t>
  </si>
  <si>
    <t>Государственная программа Челябинской области «Профилактика безнадзорности и правонарушений несовершеннолетних в Челябинской области»</t>
  </si>
  <si>
    <t>29 0 00 00000</t>
  </si>
  <si>
    <t>Организация профильных смен для детей, состоящих на профилактическом учете</t>
  </si>
  <si>
    <t>Организация профильных смен для детей, состоящих на профилактическом учете (Предоставление субсидий бюджетным, автономным учреждениям и иным некоммерческим организациям)</t>
  </si>
  <si>
    <t xml:space="preserve">761 </t>
  </si>
  <si>
    <t>15 0 00 00040</t>
  </si>
  <si>
    <t>Капитальные вложения в объекты физической культуры и спорта</t>
  </si>
  <si>
    <t>Государственная программа Челябинской области «Капитальное строительство в Челябинской области»</t>
  </si>
  <si>
    <t>15 0 00 00000</t>
  </si>
  <si>
    <t>Капитальные вложения в объекты физической культуры и спорта(Капитальные вложения в объекты недвижимого имущества государственной (муниципальной) собственности)</t>
  </si>
  <si>
    <t>(Капитальные вложения в объекты недвижимого имущества государственной (муниципальной) собственности)</t>
  </si>
  <si>
    <t>23 1 00 23020</t>
  </si>
  <si>
    <t>Подготовка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t>
  </si>
  <si>
    <t>Государственная программа Челябинской области «Стимулирование развития жилищного строительства в Челябинской области»</t>
  </si>
  <si>
    <t>Подпрограмма «Подготовка земельных участков для освоения в целях жилищного строительства»</t>
  </si>
  <si>
    <t>23 0 00 00000</t>
  </si>
  <si>
    <t>23 1 00 00000</t>
  </si>
  <si>
    <t>Подготовка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 (Закупка товаров, работ и услуг для государственных (муниципальных) нужд)</t>
  </si>
  <si>
    <t>79 6 00 35010</t>
  </si>
  <si>
    <t>Подпрограмма "Подготовка земельных участков для освоения в целях жилищного строительства в Кунашакском муниципальном районе Челябинской области"</t>
  </si>
  <si>
    <t>79 0 00 11040</t>
  </si>
  <si>
    <t>МП "Переселение в 2022-2024 годы граждан из аварийного жилищного фонда на территории Кунашакского муниципального района"</t>
  </si>
  <si>
    <t>МП "Переселение в 2022-2024 годы граждан из аварийного жилищного фонда на территории Кунашакского муниципального района" (Закупка товаров, работ и услуг для обеспечения государственных (муниципальных) нужд)</t>
  </si>
  <si>
    <t>Муниципальная программа "Развитие информационного общества в Кунашакском муниципальном районе на 2020-2030 годы"</t>
  </si>
  <si>
    <t>Муниципальная программа "Развитие информационного общества в Кунашакском муниципальном районе на 2020-2030 годы"(Закупка товаров, работ и услуг для обеспечения государственных (муниципальных) нужд)</t>
  </si>
  <si>
    <t>МП «Улучшение условий охраны труда в Кунашакском муниципальном районе на 2022-2024 годы»</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</si>
  <si>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2022-2024гг.</t>
  </si>
  <si>
    <t xml:space="preserve">Государственная программа Челябинской области "Развитие сельского хозяйства в Челябинской области"
</t>
  </si>
  <si>
    <t>МП "Улучшение условий и охраны труда в Кунашакском муниципальном районе на 2022-2024 годы" (Закупка товаров, работ и услуг для обеспечения государственных (муниципальных) нужд)</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</si>
  <si>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2022-2024гг. (Закупка товаров, работ и услуг для обеспечения государственных (муниципальных) нужд)</t>
  </si>
  <si>
    <t>Подпрограмма "Совершенстование библиотечного обслуживания Кунашакского муниципального района" на 2021-2023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</si>
  <si>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t>
  </si>
  <si>
    <t>Изменения</t>
  </si>
  <si>
    <t>Изменения за счет остатков на 01.01.2022г.</t>
  </si>
  <si>
    <t>Изменения за счет областных и федеральных средств и прочих поступлений</t>
  </si>
  <si>
    <t>Всего</t>
  </si>
  <si>
    <t>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</si>
  <si>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первичного воинского учета органами местного самоуправления поселений, муниципальных и городских округов(Межбюджетные трансферты)</t>
  </si>
  <si>
    <t>МП "Управление муниципальным имуществом  и земельными ресурсами на 2021-2023 годы"  (Капитальные вложения в объекты недвижимого имущества)</t>
  </si>
  <si>
    <t>79 9 00 35010</t>
  </si>
  <si>
    <t>Подпрограмма "Капитальное строительство и ремонт в Кунашакском муниципальном районе на 2020-2022 годы"</t>
  </si>
  <si>
    <t>Подпрограмма "Капитальное строительство и ремонт в Кунашакском муниципальном районе на 2020-2022 годы"(Капитальные вложения в объекты недвижимого имущества государственной (муниципальной) собственности)</t>
  </si>
  <si>
    <t>68 6 А1 55131</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</si>
  <si>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t>
  </si>
  <si>
    <t>68 6 А1 68070</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</si>
  <si>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 за счет средств областного бюджета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</si>
  <si>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за счет средств областного бюджета (Закупка товаров, работ и услуг для государственных (муниципальных) нужд)</t>
  </si>
  <si>
    <t>68 6 A1 68070</t>
  </si>
  <si>
    <t>03 1 00 L3040</t>
  </si>
  <si>
    <t>03 1 00 53035</t>
  </si>
  <si>
    <t xml:space="preserve">99 0 00 51200
</t>
  </si>
  <si>
    <t>67 6 00 67040</t>
  </si>
  <si>
    <t>67 6 00 00000</t>
  </si>
  <si>
    <t>61 8 00 61080</t>
  </si>
  <si>
    <t xml:space="preserve">61 6 00 61020
</t>
  </si>
  <si>
    <t>Государственная программа Челябинской области «Содействие занятости населения Челябинской области»</t>
  </si>
  <si>
    <t>67 0 00 00000</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</si>
  <si>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</si>
  <si>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85 0 F3 67483</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</si>
  <si>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</si>
  <si>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хозяйства(Закупка товаров, работ и услуг для обеспечения государственных (муниципальных) нужд)</t>
  </si>
  <si>
    <t>Приложение 3</t>
  </si>
  <si>
    <t>Приложение 1</t>
  </si>
  <si>
    <t>Организация и проведение мероприятий с детьми и молодежью (Социальное обеспечение и иные выплаты населению)</t>
  </si>
  <si>
    <t>79 2 E8 S1010</t>
  </si>
  <si>
    <t>Подпрограмма "Молодые граждане Кунашакского муниципального района" (Закупка товаров, работ и услуг для обеспечения государственных (муниципальных) нужд)</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</si>
  <si>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(Предоставление субсидий бюджетным, автономным учреждениям и иным некоммерческим организациям)</t>
  </si>
  <si>
    <t>Осуществление мер социальной поддержки граждан, работающих и проживающих в сельских населенных пунктах и рабочих поселках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</si>
  <si>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физкультурно-оздоровительной и спортив-но-массовой работы с населением от 6 до 18 лет (Закупка товаров, работ и услуг для государственных (муниципальных) нужд)</t>
  </si>
  <si>
    <t>МП "Развитие физической культуры и спорта в Кунашакском муниципальном районе" на 2020-2022 годы (Социальное обеспечение и иные выплаты населению)</t>
  </si>
  <si>
    <t>Подпрограмма "Капитальное строительство и ремонт в Кунашакском муниципальном районе на 2020-2022 годы"(Закупка товаров, работ и услуг для обеспечения государственных (муниципальных) нужд)</t>
  </si>
  <si>
    <t>79 4 А1 68070</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</si>
  <si>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 софинансирование с местного бюджета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</si>
  <si>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 (Капитальные вложения в объекты недвижимого имущества)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</si>
  <si>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(Закупка товаров, работ и услуг для обеспечения государственных (муниципальных) нужд)</t>
  </si>
  <si>
    <t>79 9 00 31010</t>
  </si>
  <si>
    <t>Подпрограмма "Комплексная безопасность образовательных учреждений Кунашакского муниципального района"</t>
  </si>
  <si>
    <t>Подпрограмма "Капитальный ремонт образовательных организаций Кунашакского муниципального района"</t>
  </si>
  <si>
    <t>Подпрограмма "Комплексная безопасность образовательных учреждений Кунашакского муниципального района"(Закупка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</si>
  <si>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(Закупка товаров, работ и услуг для обеспечения государственных (муниципальных) нужд)</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</si>
  <si>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(Предоставление субсидий бюджетным, автономным учреждениям и иным некоммерческим организациям)</t>
  </si>
  <si>
    <t>79 2 E1 S3050</t>
  </si>
  <si>
    <t>Оборудование пунктов проведения экзаменов государственной итоговой аттестации по образовательным программам среднего общего образования (софинансирование с МБ)</t>
  </si>
  <si>
    <t>79 4 00 31010</t>
  </si>
  <si>
    <t>Подпрограмма "Организация питания детей в муниципальных образовательных учреждениях"</t>
  </si>
  <si>
    <t>79 4 00 S3030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</si>
  <si>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t>
  </si>
  <si>
    <t>79 4 00 S3300</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</si>
  <si>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t>
  </si>
  <si>
    <t>79 5 00 S3010</t>
  </si>
  <si>
    <t>Организация отдыха детей в каникулярное время (софинансирование с МБ)</t>
  </si>
  <si>
    <t>Оборудование пунктов проведения экзаменов государственной итоговой аттестации по образовательным программам среднего общего образования (софинансирование с МБ)(Закупка товаров, работ и услуг для обеспечения государственных (муниципальных) нужд)</t>
  </si>
  <si>
    <t>Подпрограмма "Организация питания детей в муниципальных образовательных учреждениях" (Закупка товаров, работ и услуг для обеспечения государственных (муниципальных) нужд)</t>
  </si>
  <si>
    <t>Подпрограмма "Организация питания детей в муниципальных образовательных учреждениях"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</si>
  <si>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МБ)(Закупка товаров, работ и услуг для обеспечения государственных (муниципальных) нужд)</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</si>
  <si>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образования(Закупка товаров, работ и услуг для обеспечения государственных (муниципальных) нужд)</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</si>
  <si>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образования(Предоставление субсидий бюджетным, автономным учреждениям и иным некоммерческим организациям)</t>
  </si>
  <si>
    <t>Организация отдыха детей в каникулярное время (софинансирование с МБ)(Закупка товаров, работ и услуг для обеспечения государственных (муниципальных) нужд)</t>
  </si>
  <si>
    <t>Организация отдыха детей в каникулярное время (софинансирование с МБ)(Предоставление субсидий бюджетным, автономным учреждениям и иным некоммерческим организациям))</t>
  </si>
  <si>
    <t>Подпрограмма "Комплексная безопасность образовательных учреждений Кунашакского муниципального района"(Предоставление субсидий бюджетным, автономным учреждениям и иным некоммерческим организациям)</t>
  </si>
  <si>
    <t>Подрограмма "Капитальный ремонт образовательных организаций Кунашакского муниципального района"  (Предоставление субсидий бюджетным, автономным учреждениям и иным некоммерческим организациям)</t>
  </si>
  <si>
    <t>Выполнение других обязательств муниципальных образований  (Иные бюджетные ассигнования)</t>
  </si>
  <si>
    <t>Осуществление переданных полномочий Российской Федерации на государственную регистрацию актов гражданского состояния (Иные бюджетные ассигнования)</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</si>
  <si>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</si>
  <si>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МП "Развитие средств массовой информации в Кунашакском муниципальном районе на 2020-2022 годы" (Закупка товаров, работ и услуг для обеспечения государственных (муниципальных)</t>
  </si>
  <si>
    <t>10 3 00 10220</t>
  </si>
  <si>
    <t>Ежемесячная денежная выплата в соответствии с Законом Челябинской области "О мерах социальной поддержки ветеранов в Челябинской области" (Закупка товаров, работ и услуг для государственных (муниципальных) нужд)</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</si>
  <si>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(Закупка товаров, работ и услуг для государственных (муниципальных) нужд)</t>
  </si>
  <si>
    <t>Ежемесячная денежная выплата в соответствии с Законом Челябин-ской области "О звании "Ветеран труда Челябинской области" (Закупка товаров, работ и услуг для государственных (муниципальных) нужд)</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</si>
  <si>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</si>
  <si>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</si>
  <si>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</si>
  <si>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Предоставление гражданам субсидий на оплату жилого помещения и коммунальных услуг (Закупка товаров, работ и услуг для государственных (муниципальных) нужд)</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</si>
  <si>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(Закупка товаров, работ и услуг для государственных (муниципальных) нужд)</t>
  </si>
  <si>
    <t>Реализация полномочий Российской Федерации на оплату жилищно-коммунальных услуг отдельным категориям граждан (Закупка товаров, работ и услуг для государственных (муниципальных) нужд)</t>
  </si>
  <si>
    <t>Осуществление мер социальной поддержки граждан, работающих и проживающих в сельских населенных пунктах и рабочих поселках Челябинской области (Закупка товаров, работ и услуг для государственных (муниципальных) нужд)</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</si>
  <si>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(Закупка товаров, работ и услуг для государственных (муниципальных) нужд)</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</si>
  <si>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(Закупка товаров, работ и услуг для государственных (муниципальных) нужд)</t>
  </si>
  <si>
    <t>Доплаты к пенсиям государственных служащих субъектов Российской Федерации  и муниципальных служащих  (Закупка товаров, работ и услуг для обеспечения государственных (муниципальных) нужд)</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</si>
  <si>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(Закупка товаров, работ и услуг для государственных (муниципальных) нужд)</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</si>
  <si>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((Закупка товаров, работ и услуг для государственных (муниципальных) нужд)</t>
  </si>
  <si>
    <t>Пособие на ребенка в соответствии с Законом Челябинской области «О пособии на ребенка» (Закупка товаров, работ и услуг для государственных (муниципальных)</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</si>
  <si>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(Закупка товаров, работ и услуг для государственных (муниципальных)</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</si>
  <si>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(Закупка товаров, работ и услуг для государственных (муниципальных) нужд)</t>
  </si>
  <si>
    <t>Предоставление гражданам субсидий на оплату жилого помещения и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</si>
  <si>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 (Закупка товаров, работ и услуг для государственных (муниципальных) нужд)</t>
  </si>
  <si>
    <t>79 1 00 34010</t>
  </si>
  <si>
    <t>Подпрограмма "Формирование доступной среды для инвалидов и маломобильных групп населения в Кунашакском муниципальном районе" на 2020-2022 годы</t>
  </si>
  <si>
    <t>Подпрограмма "Формирование доступной среды для инвалидов и маломобильных групп населения в Кунашакском муниципальном районе" на 2020-2022 годы (Предоставление субсидий бюджетным, автономным учреждениям и иным некоммерческим организациям)</t>
  </si>
  <si>
    <t>Подпрограмма "Развитие общего образования Кунашакского муниципального района"</t>
  </si>
  <si>
    <t>Приобретение транспортных средств для организации перевозки обучающихся (софинансирование с МБ)</t>
  </si>
  <si>
    <t>79 2 00 S3040</t>
  </si>
  <si>
    <r>
      <t>Другие вопросы в области образования</t>
    </r>
    <r>
      <rPr>
        <b/>
        <sz val="8"/>
        <rFont val="Arial"/>
        <family val="2"/>
      </rPr>
      <t>, в том числе</t>
    </r>
  </si>
  <si>
    <t>Приобретение транспортных средств для организации перевозки обучающихся (софинансирование с МБ)(Закупка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</si>
  <si>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2021-2023 годы"</t>
  </si>
  <si>
    <t>Подпрограмма "Газификация в Кунашакском муниципальном районе" (Капитальные вложения в объекты недвижимого имущества государственной (муниципальной) собственности)</t>
  </si>
  <si>
    <t>79 0 00 35030</t>
  </si>
  <si>
    <t>МП "Формирование современной городской среды на 2020-2022 годы"</t>
  </si>
  <si>
    <t>МП "Формирование современной городской среды на 2020-2022 годы"(Закупка товаров, работ и услуг для обеспечения государственных (муниципальных) нужд)</t>
  </si>
  <si>
    <t>МП "Переселение в 2022-2024 годы граждан из аварийного жилищного фонда на территории Кунашакского муниципального района" (Капитальные вложения в объекты недвижимого имущества)</t>
  </si>
  <si>
    <t>Обеспечение мероприятий по переселению граждан из аварийного жилищного фонда (Капитальные вложения в объекты недвижимого имущества государственной (муниципальной) собственности)</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</si>
  <si>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хозяйства(Капитальные вложения в объекты недвижимого имущества государственной (муниципальной) собственности)</t>
  </si>
  <si>
    <t>Создание новых мест в общеобразовательных организациях, расположенных на территории Челябинской области (Капитальные вложения в объекты недвижимого имущества государственной (муниципальной) собственности)</t>
  </si>
  <si>
    <t>Подрограмма "Капитальный ремонт образовательных организаций Кунашакского муниципального района"  (Капитальные вложения в объекты недвижимого имущества)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</si>
  <si>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за счет средств областного бюджета (Капитальные вложения в объекты недвижимого имущества)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</si>
  <si>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МБ)(Предоставление субсидий бюджетным, автономным учреждениям и иным некоммерческим организациям)</t>
  </si>
  <si>
    <t>79 8 00 31010</t>
  </si>
  <si>
    <t>79 7 00 31010</t>
  </si>
  <si>
    <t>Подпрограмма "Организация внешкольной и внеурочной деятельности"</t>
  </si>
  <si>
    <t>Подпрограмма "Развитие кадрового потенциала системы образования Кунашакского муниципального района"</t>
  </si>
  <si>
    <t>Подпрограмма "Организация внешкольной и внеурочной деятельности"(Закупка товаров, работ и услуг для обеспечения государственных (муниципальных) нужд)</t>
  </si>
  <si>
    <t>Подпрограмма "Развитие кадрового потенциала системы образования Кунашакского муниципального района"(Закупка товаров, работ и услуг для обеспечения государственных (муниципальных) нужд)</t>
  </si>
  <si>
    <t>79 1 00 S4060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</si>
  <si>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</si>
  <si>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 (Закупка товаров, работ и услуг для обеспечения государственных (муниципальных) нужд)</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</si>
  <si>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 (Предоставление субсидий бюджетным, автономным учреждениям и иным некоммерческим организациям)</t>
  </si>
  <si>
    <t>МП "Развитие здравоохранения Кунашакского муниципального района на 2020-2022 годы" (Предоставление субсидий бюджетным, автономным учреждениям и иным некоммерческим организациям)</t>
  </si>
  <si>
    <t>60 2 D4 60250</t>
  </si>
  <si>
    <t>Иные межбюджетные трансферты местным бюджетам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t>
  </si>
  <si>
    <t>Подпрограмма "Развитие цифровой экономики Челябинской области"</t>
  </si>
  <si>
    <t>Государственная программа Челябинской области "Развитие информационного общества в Челябинской области"</t>
  </si>
  <si>
    <t>60 2 00 00000</t>
  </si>
  <si>
    <t>60 0 00 00000</t>
  </si>
  <si>
    <t>Иные межбюджетные трансферты местным бюджетам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</si>
  <si>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рыбоводства в Кунашакском муниципальном районе на 2020-2022 годы"</t>
  </si>
  <si>
    <t>79 8 G1 S3030</t>
  </si>
  <si>
    <t>Мероприятия в области коммунального хозяйства</t>
  </si>
  <si>
    <t>99 0 35 35102</t>
  </si>
  <si>
    <t>МП "Обеспечение общественного порядка и противодействие преступности в Кунашакском  районе на 2021-2023 годы" (Межбюджетные трансферты)</t>
  </si>
  <si>
    <t>Поддержка коммунального хозяйства</t>
  </si>
  <si>
    <t>99 0 35 00000</t>
  </si>
  <si>
    <t>Мероприятия в области коммунального хозяйства (Иные бюджетные ассигнования)</t>
  </si>
  <si>
    <t xml:space="preserve">Дорожное хозяйство </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</si>
  <si>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(Межбюджетные трансферты)</t>
  </si>
  <si>
    <t>МП "Развитие социальной защиты населения Кунашакского муниципального района на 2020-2022 годы"</t>
  </si>
  <si>
    <t>Подпрограмма "Формирование доступной среды для инвалидов и маломобильных групп населения в Кунашакском муниципальном районе" на 2020-2022 годы (Закупка товаров, работ и услуг для обеспечения государственных (муниципальных) нужд)</t>
  </si>
  <si>
    <t xml:space="preserve">Муниципальное учреждение "Управление культуры, спорта, молодежной политики и информации администрации Кунашакского муниципального района" </t>
  </si>
  <si>
    <t>741</t>
  </si>
  <si>
    <t>79 2 00 S8120</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</si>
  <si>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области(Предоставление субсидий бюджетным, автономным учреждениям и иным некоммерческим организациям)</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</si>
  <si>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</si>
  <si>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Приобретение спортивного инвентаря и оборудования для физкультурно-спортивных организаций (Предоставление субсидий бюджетным, автономным учреждениям и иным некоммерческим организациям)</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</si>
  <si>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Предоставление субсидий бюджетным, автономным учреждениям и иным некоммерческим организациям)</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</si>
  <si>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</si>
  <si>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79 2 00 S0044</t>
  </si>
  <si>
    <t>79 8 00 S004И</t>
  </si>
  <si>
    <t>79 9 00 S004К</t>
  </si>
  <si>
    <t>79 1 00 S4080</t>
  </si>
  <si>
    <t>Подпрограмма "Молодые граждане Кунашакского муниципального района"</t>
  </si>
  <si>
    <t>Подпрограмма "Отдых, оздоровление, занятость детей и молодежи Кунашакского муниципального района"</t>
  </si>
  <si>
    <t>Подпрограмма "Прочие мероприятия в области образования"</t>
  </si>
  <si>
    <t>Подпрограмма "Прочие мероприятия в области образования"(Социальное обеспечение и иные выплаты населению)</t>
  </si>
  <si>
    <t>Приобретение спортивного инвентаря и оборудования для физкультурно-спортивных организаций  (Предоставление субсидий бюджетным, автономным учреждениям и иным некоммерческим организациям)</t>
  </si>
  <si>
    <t xml:space="preserve">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(Предоставление субсидий бюджетным, автономным учреждениям и иным некоммерческим организациям) </t>
  </si>
  <si>
    <t xml:space="preserve">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(Предоставление субсидий бюджетным, автономным учреждениям и иным некоммерческим организациям) </t>
  </si>
  <si>
    <t>Реализация инициативных проектов</t>
  </si>
  <si>
    <t>99 0 00 99601</t>
  </si>
  <si>
    <t>99 0 00 99602</t>
  </si>
  <si>
    <t>99 0 00 99611</t>
  </si>
  <si>
    <t>99 0 00 99612</t>
  </si>
  <si>
    <t>99 0 00 S9601</t>
  </si>
  <si>
    <t>99 0 00 S9602</t>
  </si>
  <si>
    <t>99 0 00 S9611</t>
  </si>
  <si>
    <t>99 0 00 S9612</t>
  </si>
  <si>
    <t>99 0 00 99603</t>
  </si>
  <si>
    <t>99 0 00 99604</t>
  </si>
  <si>
    <t>99 0 00 99605</t>
  </si>
  <si>
    <t>99 0 00 99606</t>
  </si>
  <si>
    <t>99 0 00 99609</t>
  </si>
  <si>
    <t>99 0 00 99610</t>
  </si>
  <si>
    <t>99 0 00 S9603</t>
  </si>
  <si>
    <t>99 0 00 S9604</t>
  </si>
  <si>
    <t>99 0 00 S9605</t>
  </si>
  <si>
    <t>99 0 00 S9606</t>
  </si>
  <si>
    <t>99 0 00 S9609</t>
  </si>
  <si>
    <t>99 0 00 S9610</t>
  </si>
  <si>
    <t>99 0 00 99607</t>
  </si>
  <si>
    <t>99 0 00 99608</t>
  </si>
  <si>
    <t>99 0 00 S9607</t>
  </si>
  <si>
    <t>99 0 00 S9608</t>
  </si>
  <si>
    <t>Реализация инициативных проектов (Закупка товаров, работ и услуг для обеспечения государственных (муниципальных) нужд)</t>
  </si>
  <si>
    <t>Реализация инициативных проектов (Предоставление субсидий бюджетным, автономным учреждениям и иным некоммерческим организациям)</t>
  </si>
  <si>
    <t>79 1 F3 67483</t>
  </si>
  <si>
    <t>79 1 F3 67484</t>
  </si>
  <si>
    <t>Обеспечение мероприятий по переселению граждан из аварийного жилищного фонда за счет средств местного бюджета</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</si>
  <si>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(Закупка товаров, работ и услуг для обеспечения государственных (муниципальных) нужд)</t>
  </si>
  <si>
    <t>79 Б 00 S3330</t>
  </si>
  <si>
    <t>79 Б 00 S3310</t>
  </si>
  <si>
    <t>Подрограмма "Развитие общего образования Кунашакского муниципального района"  (Социальное обеспечение и иные выплаты населению)</t>
  </si>
  <si>
    <t>46 2 00 46030</t>
  </si>
  <si>
    <t xml:space="preserve">200 </t>
  </si>
  <si>
    <t>Подпрограмма "Комплексное развитие систем коммунальной инфраструктуры" (Закупка товаров, работ и услуг для обеспечения государственных (муниципальных) нужд)</t>
  </si>
  <si>
    <t>Подпрограмма "Комплексное развитие систем коммунальной инфраструктуры" (Капитальные вложения в объекты недвижимого имущества государственной (муниципальной) собственности)</t>
  </si>
  <si>
    <t>Подпрограмма "Комплексное развитие систем коммунальной инфраструктуры" (Межбюджетные трансферты)</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</si>
  <si>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</si>
  <si>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Государственная программа Челябинской области "Обеспечение общественной безопасности в Челябинской области"</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</si>
  <si>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</si>
  <si>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государственных (муниципальных) нужд)</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</si>
  <si>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(Закупка товаров, работ и услуг для государственных (муниципальных) нужд)</t>
  </si>
  <si>
    <t>Подпрограмма "Профилактика безнадзорности и правонарушений несовершеннолетних"</t>
  </si>
  <si>
    <t>Подрограмма "Профилактика безнадзорности и правонарушений несовершеннолетних"  (Предоставление субсидий бюджетным, автономным учреждениям и иным некоммерческим организациям)</t>
  </si>
  <si>
    <t>Подрограмма "Отдых, оздоровление, занятость детей и молодежи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</si>
  <si>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79 А 00 S9010</t>
  </si>
  <si>
    <t>Организация профильных смен для детей, состоящих на профилактическом учете (софинансирование с МБ)</t>
  </si>
  <si>
    <t>Организация профильных смен для детей, состоящих на профилактическом учете (софинансирование с МБ)(Предоставление субсидий бюджетным, автономным учреждениям и иным некоммерческим организациям)</t>
  </si>
  <si>
    <t>МП "Обеспечение общественного порядка и противодействие преступности в Кунашакском  районе на 2021-2023 годы" (Социальное обеспечение и иные выплаты населению)</t>
  </si>
  <si>
    <t>Организация и осуществление деятельности по опеке и попечительству (Социальное обеспечение и иные выплаты населению)</t>
  </si>
  <si>
    <t>Организация и осуществление деятельности по опеке и попечительству (Иные бюджетные ассигнования)</t>
  </si>
  <si>
    <t>Организация работы органов управления социальной защиты населения муниципальных образований (Социальное обеспечение и иные выплаты населению)</t>
  </si>
  <si>
    <t>Финансовое обеспечение выполнения функций государственными органами (Социальное обеспечение и иные выплаты населению)</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</si>
  <si>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 (Межбюджетные трансферты)</t>
  </si>
  <si>
    <t>Приложение 2</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</si>
</sst>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
    <numFmt numFmtId="196" formatCode="#,##0.00000"/>
    <numFmt numFmtId="197" formatCode="0.000"/>
    <numFmt numFmtId="198" formatCode="[$-FC19]d\ mmmm\ yyyy\ &quot;г.&quot;"/>
    <numFmt numFmtId="199" formatCode="#,##0.000;[Red]#,##0.000"/>
    <numFmt numFmtId="200" formatCode="#,##0.000_ ;[Red]\-#,##0.000\ "/>
    <numFmt numFmtId="201" formatCode="000000"/>
    <numFmt numFmtId="202" formatCode="0000"/>
    <numFmt numFmtId="203" formatCode="_(* #,##0.000_);_(* \(#,##0.000\);_(* &quot;-&quot;??_);_(@_)"/>
    <numFmt numFmtId="204" formatCode="_(* #,##0.0000_);_(* \(#,##0.0000\);_(* &quot;-&quot;??_);_(@_)"/>
    <numFmt numFmtId="205" formatCode="#,##0.000\ _₽"/>
  </numFmts>
  <fonts count="63">
    <font>
      <sz val="10"/>
      <name val="Arial"/>
      <family val="0"/>
    </font>
    <font>
      <b/>
      <sz val="10"/>
      <name val="Arial"/>
      <family val="2"/>
    </font>
    <font>
      <sz val="8"/>
      <name val="Arial Cyr"/>
      <family val="0"/>
    </font>
    <font>
      <b/>
      <sz val="8"/>
      <name val="Arial"/>
      <family val="2"/>
    </font>
    <font>
      <b/>
      <i/>
      <sz val="8"/>
      <name val="Arial"/>
      <family val="2"/>
    </font>
    <font>
      <sz val="8"/>
      <name val="Arial"/>
      <family val="2"/>
    </font>
    <font>
      <i/>
      <sz val="8"/>
      <name val="Arial"/>
      <family val="2"/>
    </font>
    <font>
      <b/>
      <sz val="11"/>
      <name val="Arial"/>
      <family val="2"/>
    </font>
    <font>
      <b/>
      <sz val="12"/>
      <name val="Arial"/>
      <family val="2"/>
    </font>
    <font>
      <u val="single"/>
      <sz val="10"/>
      <color indexed="12"/>
      <name val="Arial"/>
      <family val="2"/>
    </font>
    <font>
      <u val="single"/>
      <sz val="10"/>
      <color indexed="36"/>
      <name val="Arial"/>
      <family val="2"/>
    </font>
    <font>
      <b/>
      <i/>
      <sz val="10"/>
      <name val="Arial"/>
      <family val="2"/>
    </font>
    <font>
      <i/>
      <sz val="10"/>
      <name val="Arial"/>
      <family val="2"/>
    </font>
    <font>
      <sz val="12"/>
      <name val="Times New Roman"/>
      <family val="1"/>
    </font>
    <font>
      <sz val="10"/>
      <color indexed="10"/>
      <name val="Arial"/>
      <family val="2"/>
    </font>
    <font>
      <b/>
      <sz val="8"/>
      <name val="Times New Roman"/>
      <family val="1"/>
    </font>
    <font>
      <b/>
      <sz val="10"/>
      <name val="Times New Roman"/>
      <family val="1"/>
    </font>
    <font>
      <b/>
      <sz val="12"/>
      <name val="Times New Roman"/>
      <family val="1"/>
    </font>
    <font>
      <b/>
      <i/>
      <sz val="10"/>
      <name val="Times New Roman"/>
      <family val="1"/>
    </font>
    <font>
      <b/>
      <sz val="11"/>
      <name val="Times New Roman"/>
      <family val="1"/>
    </font>
    <font>
      <b/>
      <sz val="8"/>
      <name val="Arial Cyr"/>
      <family val="0"/>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i/>
      <sz val="8"/>
      <color indexed="8"/>
      <name val="Arial"/>
      <family val="2"/>
    </font>
    <font>
      <b/>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i/>
      <sz val="8"/>
      <color rgb="FF000000"/>
      <name val="Arial"/>
      <family val="2"/>
    </font>
    <font>
      <b/>
      <sz val="8"/>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rgb="FF969696"/>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10"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cellStyleXfs>
  <cellXfs count="214">
    <xf numFmtId="0" fontId="0" fillId="0" borderId="0" xfId="0" applyAlignment="1">
      <alignment/>
    </xf>
    <xf numFmtId="0" fontId="2" fillId="0" borderId="0" xfId="0" applyFont="1" applyAlignment="1">
      <alignment horizontal="lef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6" fillId="0" borderId="10"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7" fillId="32" borderId="10" xfId="0" applyNumberFormat="1" applyFont="1" applyFill="1" applyBorder="1" applyAlignment="1">
      <alignment horizontal="left" vertical="top"/>
    </xf>
    <xf numFmtId="49" fontId="3" fillId="0" borderId="10" xfId="0" applyNumberFormat="1" applyFont="1" applyFill="1" applyBorder="1" applyAlignment="1">
      <alignment horizontal="center" vertical="top" wrapText="1"/>
    </xf>
    <xf numFmtId="49" fontId="6" fillId="0" borderId="10"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1" fillId="0" borderId="0" xfId="0" applyFont="1" applyAlignment="1">
      <alignment vertical="top" wrapText="1"/>
    </xf>
    <xf numFmtId="0" fontId="12"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xf>
    <xf numFmtId="0" fontId="6" fillId="0" borderId="10" xfId="0" applyNumberFormat="1" applyFont="1" applyFill="1" applyBorder="1" applyAlignment="1">
      <alignment horizontal="left" vertical="top" wrapText="1"/>
    </xf>
    <xf numFmtId="0" fontId="14" fillId="0" borderId="0" xfId="0" applyFont="1" applyFill="1" applyAlignment="1">
      <alignment/>
    </xf>
    <xf numFmtId="0" fontId="5" fillId="0" borderId="0" xfId="0" applyFont="1" applyAlignment="1">
      <alignment/>
    </xf>
    <xf numFmtId="0" fontId="3" fillId="0" borderId="0" xfId="0" applyFont="1" applyAlignment="1">
      <alignment/>
    </xf>
    <xf numFmtId="0" fontId="6" fillId="0" borderId="10" xfId="0" applyFont="1" applyFill="1" applyBorder="1" applyAlignment="1">
      <alignment horizontal="left" wrapText="1"/>
    </xf>
    <xf numFmtId="2" fontId="6" fillId="0" borderId="10" xfId="0" applyNumberFormat="1" applyFont="1" applyBorder="1" applyAlignment="1">
      <alignment horizontal="left" vertical="top" wrapText="1"/>
    </xf>
    <xf numFmtId="0" fontId="11" fillId="0" borderId="0" xfId="0" applyFont="1" applyFill="1" applyAlignment="1">
      <alignment/>
    </xf>
    <xf numFmtId="0" fontId="5" fillId="0" borderId="0" xfId="0" applyFont="1" applyAlignment="1">
      <alignment wrapText="1"/>
    </xf>
    <xf numFmtId="2" fontId="5" fillId="0" borderId="10" xfId="0" applyNumberFormat="1" applyFont="1" applyFill="1" applyBorder="1" applyAlignment="1">
      <alignment horizontal="left" vertical="top" wrapText="1"/>
    </xf>
    <xf numFmtId="2" fontId="5" fillId="0" borderId="10" xfId="0" applyNumberFormat="1" applyFont="1" applyBorder="1" applyAlignment="1">
      <alignment horizontal="left" vertical="top" wrapText="1"/>
    </xf>
    <xf numFmtId="2" fontId="3" fillId="0" borderId="10" xfId="0" applyNumberFormat="1" applyFont="1" applyFill="1" applyBorder="1" applyAlignment="1">
      <alignment horizontal="left" vertical="top" wrapText="1"/>
    </xf>
    <xf numFmtId="2" fontId="3" fillId="0" borderId="10" xfId="0" applyNumberFormat="1" applyFont="1" applyBorder="1" applyAlignment="1">
      <alignment horizontal="left" vertical="top" wrapText="1"/>
    </xf>
    <xf numFmtId="2" fontId="6" fillId="0" borderId="10" xfId="0" applyNumberFormat="1" applyFont="1" applyFill="1" applyBorder="1" applyAlignment="1">
      <alignment horizontal="left" vertical="top" wrapText="1"/>
    </xf>
    <xf numFmtId="0" fontId="6" fillId="0" borderId="0" xfId="0" applyFont="1" applyAlignment="1">
      <alignment wrapText="1"/>
    </xf>
    <xf numFmtId="193" fontId="5" fillId="0" borderId="10" xfId="0" applyNumberFormat="1" applyFont="1" applyFill="1" applyBorder="1" applyAlignment="1">
      <alignment horizontal="right" vertical="center" wrapText="1"/>
    </xf>
    <xf numFmtId="0" fontId="13" fillId="0" borderId="0" xfId="0" applyFont="1" applyAlignment="1">
      <alignment horizontal="right" vertical="center"/>
    </xf>
    <xf numFmtId="0" fontId="5" fillId="0" borderId="0" xfId="0" applyFont="1" applyAlignment="1">
      <alignment horizontal="right" vertical="center"/>
    </xf>
    <xf numFmtId="193" fontId="3" fillId="0"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right" vertical="center" wrapText="1"/>
    </xf>
    <xf numFmtId="193" fontId="5" fillId="0" borderId="0" xfId="0" applyNumberFormat="1" applyFont="1" applyAlignment="1">
      <alignment horizontal="righ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5" fillId="0" borderId="11" xfId="0" applyFont="1" applyBorder="1" applyAlignment="1">
      <alignment horizontal="center" vertical="top"/>
    </xf>
    <xf numFmtId="0" fontId="16" fillId="33" borderId="11" xfId="0" applyFont="1" applyFill="1" applyBorder="1" applyAlignment="1">
      <alignment vertical="top"/>
    </xf>
    <xf numFmtId="0" fontId="18" fillId="0" borderId="11" xfId="0" applyFont="1" applyBorder="1" applyAlignment="1">
      <alignment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0" fontId="19" fillId="33" borderId="11" xfId="0" applyFont="1" applyFill="1" applyBorder="1" applyAlignment="1">
      <alignment vertical="top"/>
    </xf>
    <xf numFmtId="49" fontId="0" fillId="0" borderId="0" xfId="0" applyNumberFormat="1" applyAlignment="1">
      <alignment/>
    </xf>
    <xf numFmtId="0" fontId="16" fillId="0" borderId="11" xfId="0" applyFont="1" applyFill="1" applyBorder="1" applyAlignment="1">
      <alignment vertical="top" wrapText="1"/>
    </xf>
    <xf numFmtId="19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193" fontId="5" fillId="0" borderId="10" xfId="0" applyNumberFormat="1" applyFont="1" applyFill="1" applyBorder="1" applyAlignment="1">
      <alignment horizontal="right" vertical="center"/>
    </xf>
    <xf numFmtId="193" fontId="3" fillId="32" borderId="10" xfId="0" applyNumberFormat="1" applyFont="1" applyFill="1" applyBorder="1" applyAlignment="1">
      <alignment horizontal="center" vertical="center" wrapText="1"/>
    </xf>
    <xf numFmtId="193" fontId="4" fillId="0" borderId="10" xfId="0" applyNumberFormat="1" applyFont="1" applyFill="1" applyBorder="1" applyAlignment="1">
      <alignment horizontal="center" vertical="center" wrapText="1"/>
    </xf>
    <xf numFmtId="193" fontId="6" fillId="0" borderId="10" xfId="0" applyNumberFormat="1" applyFont="1" applyFill="1" applyBorder="1" applyAlignment="1">
      <alignment horizontal="center" vertical="center" wrapText="1"/>
    </xf>
    <xf numFmtId="193" fontId="3" fillId="0" borderId="10" xfId="0" applyNumberFormat="1" applyFont="1" applyFill="1" applyBorder="1" applyAlignment="1">
      <alignment horizontal="center" vertical="center" wrapText="1"/>
    </xf>
    <xf numFmtId="193" fontId="4" fillId="32" borderId="10" xfId="0" applyNumberFormat="1" applyFont="1" applyFill="1" applyBorder="1" applyAlignment="1">
      <alignment horizontal="center" vertical="center" wrapText="1"/>
    </xf>
    <xf numFmtId="193" fontId="3" fillId="34" borderId="10" xfId="0" applyNumberFormat="1" applyFont="1" applyFill="1" applyBorder="1" applyAlignment="1">
      <alignment horizontal="center" vertical="center" wrapText="1"/>
    </xf>
    <xf numFmtId="193" fontId="8" fillId="32" borderId="10" xfId="0" applyNumberFormat="1" applyFont="1" applyFill="1" applyBorder="1" applyAlignment="1">
      <alignment horizontal="center" vertical="center" wrapText="1"/>
    </xf>
    <xf numFmtId="0" fontId="0" fillId="0" borderId="0" xfId="0" applyAlignment="1">
      <alignment horizontal="center" vertical="center"/>
    </xf>
    <xf numFmtId="193" fontId="5" fillId="0" borderId="10"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3" fillId="0" borderId="10" xfId="0" applyNumberFormat="1" applyFont="1" applyFill="1" applyBorder="1" applyAlignment="1">
      <alignment horizontal="center" vertical="center" textRotation="90" wrapText="1"/>
    </xf>
    <xf numFmtId="49" fontId="1" fillId="34" borderId="10" xfId="0" applyNumberFormat="1" applyFont="1" applyFill="1" applyBorder="1" applyAlignment="1">
      <alignment horizontal="center" vertical="center" textRotation="90" wrapText="1"/>
    </xf>
    <xf numFmtId="193" fontId="1" fillId="34"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wrapText="1"/>
    </xf>
    <xf numFmtId="0" fontId="5" fillId="0" borderId="0" xfId="0" applyFont="1" applyFill="1" applyAlignment="1">
      <alignment/>
    </xf>
    <xf numFmtId="2" fontId="5" fillId="0" borderId="10" xfId="0" applyNumberFormat="1" applyFont="1" applyFill="1" applyBorder="1" applyAlignment="1">
      <alignment horizontal="left" wrapText="1"/>
    </xf>
    <xf numFmtId="0" fontId="6" fillId="0" borderId="0" xfId="0" applyFont="1" applyFill="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right" vertical="center"/>
    </xf>
    <xf numFmtId="0" fontId="4"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193" fontId="6" fillId="0" borderId="10" xfId="0" applyNumberFormat="1" applyFont="1" applyFill="1" applyBorder="1" applyAlignment="1">
      <alignment horizontal="right" vertical="center"/>
    </xf>
    <xf numFmtId="0" fontId="3" fillId="0" borderId="0" xfId="0" applyFont="1" applyFill="1" applyBorder="1" applyAlignment="1">
      <alignment/>
    </xf>
    <xf numFmtId="3" fontId="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2" fontId="5" fillId="0" borderId="0" xfId="0" applyNumberFormat="1" applyFont="1" applyAlignment="1">
      <alignment/>
    </xf>
    <xf numFmtId="2" fontId="5" fillId="0" borderId="0" xfId="0" applyNumberFormat="1" applyFont="1" applyAlignment="1">
      <alignment/>
    </xf>
    <xf numFmtId="2" fontId="3" fillId="0" borderId="10" xfId="0" applyNumberFormat="1" applyFont="1" applyFill="1" applyBorder="1" applyAlignment="1">
      <alignment horizontal="center" vertical="center" wrapText="1"/>
    </xf>
    <xf numFmtId="2" fontId="16" fillId="34" borderId="10" xfId="0" applyNumberFormat="1" applyFont="1" applyFill="1" applyBorder="1" applyAlignment="1">
      <alignment horizontal="left" vertical="center" wrapText="1"/>
    </xf>
    <xf numFmtId="2" fontId="4" fillId="0" borderId="10" xfId="0" applyNumberFormat="1" applyFont="1" applyFill="1" applyBorder="1" applyAlignment="1">
      <alignment horizontal="left" vertical="top" wrapText="1"/>
    </xf>
    <xf numFmtId="2" fontId="3" fillId="0" borderId="10" xfId="0" applyNumberFormat="1" applyFont="1" applyFill="1" applyBorder="1" applyAlignment="1">
      <alignment/>
    </xf>
    <xf numFmtId="2" fontId="5" fillId="0" borderId="10" xfId="0" applyNumberFormat="1" applyFont="1" applyFill="1" applyBorder="1" applyAlignment="1">
      <alignment vertical="top" wrapText="1"/>
    </xf>
    <xf numFmtId="2" fontId="3" fillId="0" borderId="10" xfId="0" applyNumberFormat="1" applyFont="1" applyFill="1" applyBorder="1" applyAlignment="1">
      <alignment wrapText="1"/>
    </xf>
    <xf numFmtId="49" fontId="3" fillId="0" borderId="10" xfId="0" applyNumberFormat="1" applyFont="1" applyBorder="1" applyAlignment="1">
      <alignment horizontal="left" vertical="top" wrapText="1"/>
    </xf>
    <xf numFmtId="0" fontId="1" fillId="0" borderId="0" xfId="0" applyFont="1" applyFill="1" applyAlignment="1">
      <alignment/>
    </xf>
    <xf numFmtId="49" fontId="4"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left" vertical="top" wrapText="1"/>
    </xf>
    <xf numFmtId="0" fontId="12" fillId="0" borderId="0" xfId="0" applyFont="1" applyFill="1" applyAlignment="1">
      <alignment wrapText="1"/>
    </xf>
    <xf numFmtId="49" fontId="2" fillId="0" borderId="10" xfId="0" applyNumberFormat="1" applyFont="1" applyBorder="1" applyAlignment="1" applyProtection="1">
      <alignment horizontal="center" vertical="center" wrapText="1"/>
      <protection/>
    </xf>
    <xf numFmtId="193" fontId="3" fillId="36"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wrapText="1"/>
    </xf>
    <xf numFmtId="193" fontId="0" fillId="0" borderId="0" xfId="0" applyNumberFormat="1" applyAlignment="1">
      <alignment/>
    </xf>
    <xf numFmtId="49" fontId="2" fillId="0" borderId="13" xfId="0" applyNumberFormat="1" applyFont="1" applyBorder="1" applyAlignment="1" applyProtection="1">
      <alignment horizontal="center" vertical="center" wrapText="1"/>
      <protection/>
    </xf>
    <xf numFmtId="0" fontId="16" fillId="36" borderId="11" xfId="0" applyFont="1" applyFill="1" applyBorder="1" applyAlignment="1">
      <alignment vertical="top" wrapText="1"/>
    </xf>
    <xf numFmtId="49" fontId="21"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49" fontId="20" fillId="0" borderId="10" xfId="0" applyNumberFormat="1" applyFont="1" applyBorder="1" applyAlignment="1" applyProtection="1">
      <alignment horizontal="center" vertical="center" wrapText="1"/>
      <protection/>
    </xf>
    <xf numFmtId="49" fontId="2" fillId="0" borderId="14"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xf>
    <xf numFmtId="0" fontId="4" fillId="0" borderId="10" xfId="0" applyFont="1" applyBorder="1" applyAlignment="1">
      <alignment wrapText="1"/>
    </xf>
    <xf numFmtId="0" fontId="5" fillId="0" borderId="10" xfId="0" applyFont="1" applyBorder="1" applyAlignment="1">
      <alignment wrapText="1"/>
    </xf>
    <xf numFmtId="193" fontId="6" fillId="37" borderId="10" xfId="0" applyNumberFormat="1" applyFont="1" applyFill="1" applyBorder="1" applyAlignment="1">
      <alignment horizontal="center" vertical="center" wrapText="1"/>
    </xf>
    <xf numFmtId="193" fontId="5" fillId="37" borderId="10" xfId="0" applyNumberFormat="1" applyFont="1" applyFill="1" applyBorder="1" applyAlignment="1">
      <alignment horizontal="center" vertical="center" wrapText="1"/>
    </xf>
    <xf numFmtId="0" fontId="60" fillId="0" borderId="0" xfId="0" applyFont="1" applyAlignment="1">
      <alignment wrapText="1"/>
    </xf>
    <xf numFmtId="0" fontId="61" fillId="0" borderId="10" xfId="0" applyFont="1" applyBorder="1" applyAlignment="1">
      <alignment wrapText="1"/>
    </xf>
    <xf numFmtId="0" fontId="60" fillId="0" borderId="0" xfId="0" applyFont="1" applyAlignment="1">
      <alignment horizontal="center" vertical="center"/>
    </xf>
    <xf numFmtId="0" fontId="60" fillId="0" borderId="10" xfId="0" applyFont="1" applyBorder="1" applyAlignment="1">
      <alignment wrapText="1"/>
    </xf>
    <xf numFmtId="0" fontId="5" fillId="0" borderId="10" xfId="0" applyFont="1" applyBorder="1" applyAlignment="1">
      <alignment horizontal="center" vertical="center"/>
    </xf>
    <xf numFmtId="49" fontId="3" fillId="0" borderId="10" xfId="0" applyNumberFormat="1" applyFont="1" applyFill="1" applyBorder="1" applyAlignment="1">
      <alignment horizontal="center" wrapText="1"/>
    </xf>
    <xf numFmtId="0" fontId="62" fillId="0" borderId="10" xfId="0" applyFont="1" applyBorder="1" applyAlignment="1">
      <alignment wrapText="1"/>
    </xf>
    <xf numFmtId="0" fontId="3" fillId="0" borderId="10" xfId="0" applyFont="1" applyBorder="1" applyAlignment="1">
      <alignment horizontal="justify" vertical="center" wrapText="1"/>
    </xf>
    <xf numFmtId="0" fontId="0" fillId="37" borderId="0" xfId="0" applyFill="1" applyAlignment="1">
      <alignment/>
    </xf>
    <xf numFmtId="49" fontId="5" fillId="0" borderId="17"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49" fontId="5" fillId="37" borderId="10" xfId="0" applyNumberFormat="1" applyFont="1" applyFill="1" applyBorder="1" applyAlignment="1">
      <alignment horizontal="left" vertical="top" wrapText="1"/>
    </xf>
    <xf numFmtId="2" fontId="5" fillId="37" borderId="10" xfId="0" applyNumberFormat="1" applyFont="1" applyFill="1" applyBorder="1" applyAlignment="1">
      <alignment horizontal="left" vertical="top" wrapText="1"/>
    </xf>
    <xf numFmtId="193" fontId="0" fillId="37" borderId="0" xfId="0" applyNumberFormat="1" applyFill="1" applyAlignment="1">
      <alignment/>
    </xf>
    <xf numFmtId="0" fontId="0" fillId="0" borderId="0" xfId="0" applyFont="1" applyAlignment="1">
      <alignment horizontal="right"/>
    </xf>
    <xf numFmtId="3" fontId="5" fillId="37" borderId="10" xfId="0" applyNumberFormat="1" applyFont="1" applyFill="1" applyBorder="1" applyAlignment="1">
      <alignment horizontal="center"/>
    </xf>
    <xf numFmtId="0" fontId="5" fillId="37" borderId="10" xfId="0" applyFont="1" applyFill="1" applyBorder="1" applyAlignment="1">
      <alignment horizontal="center"/>
    </xf>
    <xf numFmtId="193" fontId="4" fillId="32" borderId="16" xfId="0" applyNumberFormat="1" applyFont="1" applyFill="1" applyBorder="1" applyAlignment="1">
      <alignment horizontal="center" vertical="center" wrapText="1"/>
    </xf>
    <xf numFmtId="0" fontId="0" fillId="0" borderId="10" xfId="0"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15" fillId="0" borderId="18" xfId="0" applyNumberFormat="1" applyFont="1" applyBorder="1" applyAlignment="1">
      <alignment horizontal="center" vertical="top" wrapText="1"/>
    </xf>
    <xf numFmtId="49" fontId="16" fillId="33" borderId="18" xfId="0" applyNumberFormat="1" applyFont="1" applyFill="1" applyBorder="1" applyAlignment="1">
      <alignment horizontal="center" vertical="top" wrapText="1"/>
    </xf>
    <xf numFmtId="49" fontId="18" fillId="0" borderId="18" xfId="0" applyNumberFormat="1" applyFont="1" applyBorder="1" applyAlignment="1">
      <alignment horizontal="center" vertical="top" wrapText="1"/>
    </xf>
    <xf numFmtId="49" fontId="16" fillId="37" borderId="18" xfId="0" applyNumberFormat="1" applyFont="1" applyFill="1" applyBorder="1" applyAlignment="1">
      <alignment horizontal="center" vertical="top" wrapText="1"/>
    </xf>
    <xf numFmtId="49" fontId="16" fillId="0" borderId="18" xfId="0" applyNumberFormat="1" applyFont="1" applyFill="1" applyBorder="1" applyAlignment="1">
      <alignment horizontal="center" vertical="top" wrapText="1"/>
    </xf>
    <xf numFmtId="49" fontId="16" fillId="36" borderId="18" xfId="0" applyNumberFormat="1" applyFont="1" applyFill="1" applyBorder="1" applyAlignment="1">
      <alignment horizontal="center" vertical="top" wrapText="1"/>
    </xf>
    <xf numFmtId="49" fontId="16" fillId="33" borderId="12" xfId="0" applyNumberFormat="1" applyFont="1" applyFill="1" applyBorder="1" applyAlignment="1">
      <alignment horizontal="center" vertical="top" wrapText="1"/>
    </xf>
    <xf numFmtId="49" fontId="18" fillId="0" borderId="18" xfId="0" applyNumberFormat="1" applyFont="1" applyFill="1" applyBorder="1" applyAlignment="1">
      <alignment horizontal="center" vertical="top" wrapText="1"/>
    </xf>
    <xf numFmtId="49" fontId="19" fillId="33" borderId="18" xfId="0" applyNumberFormat="1" applyFont="1" applyFill="1" applyBorder="1" applyAlignment="1">
      <alignment horizontal="center" vertical="top" wrapText="1"/>
    </xf>
    <xf numFmtId="49" fontId="15" fillId="0" borderId="10" xfId="0" applyNumberFormat="1" applyFont="1" applyBorder="1" applyAlignment="1">
      <alignment horizontal="center" vertical="top" wrapText="1"/>
    </xf>
    <xf numFmtId="193" fontId="16" fillId="33" borderId="10" xfId="0" applyNumberFormat="1" applyFont="1" applyFill="1" applyBorder="1" applyAlignment="1">
      <alignment horizontal="center"/>
    </xf>
    <xf numFmtId="193" fontId="18" fillId="0" borderId="10" xfId="0" applyNumberFormat="1" applyFont="1" applyBorder="1" applyAlignment="1">
      <alignment horizontal="center" vertical="top"/>
    </xf>
    <xf numFmtId="193" fontId="16" fillId="33" borderId="10" xfId="0" applyNumberFormat="1" applyFont="1" applyFill="1" applyBorder="1" applyAlignment="1">
      <alignment horizontal="center" vertical="top"/>
    </xf>
    <xf numFmtId="193" fontId="16" fillId="37" borderId="10" xfId="0" applyNumberFormat="1" applyFont="1" applyFill="1" applyBorder="1" applyAlignment="1">
      <alignment horizontal="center" vertical="top"/>
    </xf>
    <xf numFmtId="193" fontId="16" fillId="0" borderId="10" xfId="0" applyNumberFormat="1" applyFont="1" applyFill="1" applyBorder="1" applyAlignment="1">
      <alignment horizontal="center" vertical="top"/>
    </xf>
    <xf numFmtId="193" fontId="16" fillId="36" borderId="10" xfId="0" applyNumberFormat="1" applyFont="1" applyFill="1" applyBorder="1" applyAlignment="1">
      <alignment horizontal="center" vertical="top"/>
    </xf>
    <xf numFmtId="193" fontId="18" fillId="0" borderId="10" xfId="0" applyNumberFormat="1" applyFont="1" applyFill="1" applyBorder="1" applyAlignment="1">
      <alignment horizontal="center" vertical="top"/>
    </xf>
    <xf numFmtId="193" fontId="19" fillId="33" borderId="10" xfId="0" applyNumberFormat="1" applyFont="1" applyFill="1" applyBorder="1" applyAlignment="1">
      <alignment horizontal="center" vertical="top"/>
    </xf>
    <xf numFmtId="193" fontId="4" fillId="0" borderId="16" xfId="0" applyNumberFormat="1" applyFont="1" applyFill="1" applyBorder="1" applyAlignment="1">
      <alignment horizontal="center" vertical="center" wrapText="1"/>
    </xf>
    <xf numFmtId="193" fontId="6" fillId="0" borderId="16" xfId="0" applyNumberFormat="1" applyFont="1" applyFill="1" applyBorder="1" applyAlignment="1">
      <alignment horizontal="center" vertical="center" wrapText="1"/>
    </xf>
    <xf numFmtId="193" fontId="5"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193" fontId="3" fillId="37" borderId="10" xfId="0" applyNumberFormat="1" applyFont="1" applyFill="1" applyBorder="1" applyAlignment="1">
      <alignment horizontal="center" vertical="center" wrapText="1"/>
    </xf>
    <xf numFmtId="193" fontId="5" fillId="37" borderId="16" xfId="0" applyNumberFormat="1" applyFont="1" applyFill="1" applyBorder="1" applyAlignment="1">
      <alignment horizontal="center" vertical="center" wrapText="1"/>
    </xf>
    <xf numFmtId="197" fontId="3" fillId="0" borderId="10" xfId="0" applyNumberFormat="1" applyFont="1" applyFill="1" applyBorder="1" applyAlignment="1">
      <alignment horizontal="center" vertical="center" wrapText="1"/>
    </xf>
    <xf numFmtId="197" fontId="5" fillId="37" borderId="10" xfId="0" applyNumberFormat="1" applyFont="1" applyFill="1" applyBorder="1" applyAlignment="1">
      <alignment horizontal="center" vertical="center" wrapText="1"/>
    </xf>
    <xf numFmtId="197" fontId="5" fillId="37" borderId="16" xfId="0" applyNumberFormat="1" applyFont="1" applyFill="1" applyBorder="1" applyAlignment="1">
      <alignment horizontal="center" vertical="center" wrapText="1"/>
    </xf>
    <xf numFmtId="197" fontId="5"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34" borderId="10" xfId="0" applyNumberFormat="1" applyFont="1" applyFill="1" applyBorder="1" applyAlignment="1">
      <alignment horizontal="center" vertical="center" wrapText="1"/>
    </xf>
    <xf numFmtId="197" fontId="3" fillId="34" borderId="10" xfId="0" applyNumberFormat="1" applyFont="1" applyFill="1" applyBorder="1" applyAlignment="1">
      <alignment horizontal="center" vertical="center" wrapText="1"/>
    </xf>
    <xf numFmtId="49" fontId="1" fillId="34" borderId="10" xfId="0" applyNumberFormat="1" applyFont="1" applyFill="1" applyBorder="1" applyAlignment="1">
      <alignment horizontal="left" vertical="top" wrapText="1"/>
    </xf>
    <xf numFmtId="49" fontId="3" fillId="37" borderId="10" xfId="0" applyNumberFormat="1" applyFont="1" applyFill="1" applyBorder="1" applyAlignment="1">
      <alignment horizontal="center" vertical="center" wrapText="1"/>
    </xf>
    <xf numFmtId="49" fontId="1" fillId="37" borderId="10" xfId="0" applyNumberFormat="1" applyFont="1" applyFill="1" applyBorder="1" applyAlignment="1">
      <alignment horizontal="center" vertical="center" wrapText="1"/>
    </xf>
    <xf numFmtId="49" fontId="4" fillId="37" borderId="10" xfId="0" applyNumberFormat="1" applyFont="1" applyFill="1" applyBorder="1" applyAlignment="1">
      <alignment horizontal="left" vertical="top" wrapText="1"/>
    </xf>
    <xf numFmtId="193" fontId="4" fillId="37" borderId="10" xfId="0" applyNumberFormat="1" applyFont="1" applyFill="1" applyBorder="1" applyAlignment="1">
      <alignment horizontal="center" vertical="center" wrapText="1"/>
    </xf>
    <xf numFmtId="49" fontId="5" fillId="37" borderId="10" xfId="0" applyNumberFormat="1" applyFont="1" applyFill="1" applyBorder="1" applyAlignment="1">
      <alignment horizontal="center" vertical="center" wrapText="1"/>
    </xf>
    <xf numFmtId="193" fontId="5" fillId="0" borderId="16"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wrapText="1"/>
    </xf>
    <xf numFmtId="0" fontId="13" fillId="0" borderId="0" xfId="0" applyFont="1" applyAlignment="1">
      <alignment horizontal="right" vertical="center"/>
    </xf>
    <xf numFmtId="0" fontId="0" fillId="0" borderId="19" xfId="0" applyBorder="1" applyAlignment="1">
      <alignment horizontal="right" vertical="center"/>
    </xf>
    <xf numFmtId="0" fontId="1" fillId="37" borderId="16"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0" borderId="0" xfId="0" applyFont="1" applyAlignment="1">
      <alignment horizontal="center" vertical="top"/>
    </xf>
    <xf numFmtId="0" fontId="13" fillId="0" borderId="0" xfId="0" applyFont="1" applyAlignment="1">
      <alignment horizontal="right"/>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193" fontId="1" fillId="37" borderId="16" xfId="0" applyNumberFormat="1" applyFont="1" applyFill="1" applyBorder="1" applyAlignment="1">
      <alignment horizontal="center" vertical="center" wrapText="1"/>
    </xf>
    <xf numFmtId="193" fontId="1" fillId="37" borderId="2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right" vertical="center"/>
    </xf>
    <xf numFmtId="0" fontId="17"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11" xfId="0" applyFont="1" applyBorder="1" applyAlignment="1">
      <alignment horizontal="center" vertical="center" wrapText="1"/>
    </xf>
    <xf numFmtId="49" fontId="16" fillId="0" borderId="24"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439"/>
  <sheetViews>
    <sheetView view="pageBreakPreview" zoomScaleSheetLayoutView="100" workbookViewId="0" topLeftCell="A1">
      <selection activeCell="B442" sqref="B442"/>
    </sheetView>
  </sheetViews>
  <sheetFormatPr defaultColWidth="9.140625" defaultRowHeight="12.75"/>
  <cols>
    <col min="1" max="1" width="50.8515625" style="102" customWidth="1"/>
    <col min="2" max="2" width="14.140625" style="43" customWidth="1"/>
    <col min="3" max="3" width="9.140625" style="43" customWidth="1"/>
    <col min="4" max="4" width="9.28125" style="43" customWidth="1"/>
    <col min="5" max="5" width="9.140625" style="43" customWidth="1"/>
    <col min="6" max="6" width="13.7109375" style="41" customWidth="1"/>
    <col min="7" max="7" width="18.140625" style="24" customWidth="1"/>
    <col min="8" max="8" width="20.421875" style="24" customWidth="1"/>
    <col min="9" max="9" width="16.421875" style="24" customWidth="1"/>
    <col min="10" max="10" width="15.57421875" style="24" customWidth="1"/>
    <col min="11" max="16384" width="9.140625" style="24" customWidth="1"/>
  </cols>
  <sheetData>
    <row r="1" spans="1:10" ht="12.75" customHeight="1">
      <c r="A1" s="193" t="s">
        <v>862</v>
      </c>
      <c r="B1" s="193"/>
      <c r="C1" s="193"/>
      <c r="D1" s="193"/>
      <c r="E1" s="193"/>
      <c r="F1" s="193"/>
      <c r="G1" s="193"/>
      <c r="H1" s="193"/>
      <c r="I1" s="193"/>
      <c r="J1" s="193"/>
    </row>
    <row r="2" spans="1:6" ht="11.25">
      <c r="A2" s="101"/>
      <c r="B2" s="42"/>
      <c r="C2" s="42"/>
      <c r="D2" s="42"/>
      <c r="E2" s="42"/>
      <c r="F2" s="38"/>
    </row>
    <row r="3" spans="1:10" ht="11.25" customHeight="1">
      <c r="A3" s="192" t="s">
        <v>739</v>
      </c>
      <c r="B3" s="192"/>
      <c r="C3" s="192"/>
      <c r="D3" s="192"/>
      <c r="E3" s="192"/>
      <c r="F3" s="192"/>
      <c r="G3" s="192"/>
      <c r="H3" s="192"/>
      <c r="I3" s="192"/>
      <c r="J3" s="192"/>
    </row>
    <row r="4" spans="1:10" ht="11.25" customHeight="1">
      <c r="A4" s="192"/>
      <c r="B4" s="192"/>
      <c r="C4" s="192"/>
      <c r="D4" s="192"/>
      <c r="E4" s="192"/>
      <c r="F4" s="192"/>
      <c r="G4" s="192"/>
      <c r="H4" s="192"/>
      <c r="I4" s="192"/>
      <c r="J4" s="192"/>
    </row>
    <row r="5" spans="1:10" ht="11.25" customHeight="1">
      <c r="A5" s="192"/>
      <c r="B5" s="192"/>
      <c r="C5" s="192"/>
      <c r="D5" s="192"/>
      <c r="E5" s="192"/>
      <c r="F5" s="192"/>
      <c r="G5" s="192"/>
      <c r="H5" s="192"/>
      <c r="I5" s="192"/>
      <c r="J5" s="192"/>
    </row>
    <row r="6" spans="1:10" ht="11.25" customHeight="1">
      <c r="A6" s="192"/>
      <c r="B6" s="192"/>
      <c r="C6" s="192"/>
      <c r="D6" s="192"/>
      <c r="E6" s="192"/>
      <c r="F6" s="192"/>
      <c r="G6" s="192"/>
      <c r="H6" s="192"/>
      <c r="I6" s="192"/>
      <c r="J6" s="192"/>
    </row>
    <row r="7" spans="1:10" ht="11.25" customHeight="1">
      <c r="A7" s="192"/>
      <c r="B7" s="192"/>
      <c r="C7" s="192"/>
      <c r="D7" s="192"/>
      <c r="E7" s="192"/>
      <c r="F7" s="192"/>
      <c r="G7" s="192"/>
      <c r="H7" s="192"/>
      <c r="I7" s="192"/>
      <c r="J7" s="192"/>
    </row>
    <row r="8" spans="1:10" ht="12.75">
      <c r="A8" s="194" t="s">
        <v>55</v>
      </c>
      <c r="B8" s="194"/>
      <c r="C8" s="194"/>
      <c r="D8" s="194"/>
      <c r="E8" s="194"/>
      <c r="F8" s="194"/>
      <c r="G8" s="194"/>
      <c r="H8" s="194"/>
      <c r="I8" s="194"/>
      <c r="J8" s="194"/>
    </row>
    <row r="9" spans="1:10" ht="56.25" customHeight="1">
      <c r="A9" s="103" t="s">
        <v>1</v>
      </c>
      <c r="B9" s="80" t="s">
        <v>2</v>
      </c>
      <c r="C9" s="80" t="s">
        <v>3</v>
      </c>
      <c r="D9" s="80" t="s">
        <v>4</v>
      </c>
      <c r="E9" s="80" t="s">
        <v>5</v>
      </c>
      <c r="F9" s="117" t="s">
        <v>831</v>
      </c>
      <c r="G9" s="152" t="s">
        <v>832</v>
      </c>
      <c r="H9" s="153" t="s">
        <v>833</v>
      </c>
      <c r="I9" s="153" t="s">
        <v>834</v>
      </c>
      <c r="J9" s="152" t="s">
        <v>835</v>
      </c>
    </row>
    <row r="10" spans="1:10" ht="22.5" customHeight="1">
      <c r="A10" s="104" t="s">
        <v>90</v>
      </c>
      <c r="B10" s="81"/>
      <c r="C10" s="81"/>
      <c r="D10" s="81"/>
      <c r="E10" s="81"/>
      <c r="F10" s="82">
        <f>F11+F37+F49+F52+F55+F58+F66+F80+F83+F88+F154+F158+F161+F180+F349+F44+F47+F166+F64+F173+F156+F344+F152+F62+F86+F170+F164</f>
        <v>1859467.8150000004</v>
      </c>
      <c r="G10" s="82">
        <f>G11+G37+G49+G52+G55+G58+G66+G80+G83+G88+G154+G158+G161+G180+G349+G44+G47+G166+G64+G173+G156+G344+G152+G62+G86+G170+G164</f>
        <v>3.410605131648481E-13</v>
      </c>
      <c r="H10" s="82">
        <f>H11+H37+H49+H52+H55+H58+H66+H80+H83+H88+H154+H158+H161+H180+H349+H44+H47+H166+H64+H173+H156+H344+H152+H62+H86+H170+H164</f>
        <v>1243.33</v>
      </c>
      <c r="I10" s="82">
        <f>I11+I37+I49+I52+I55+I58+I66+I80+I83+I88+I154+I158+I161+I180+I349+I44+I47+I166+I64+I173+I156+I344+I152+I62+I86+I170+I164</f>
        <v>583</v>
      </c>
      <c r="J10" s="82">
        <f>J11+J37+J49+J52+J55+J58+J66+J80+J83+J88+J154+J158+J161+J180+J349+J44+J47+J166+J64+J173+J156+J344+J152+J62+J86+J170+J164</f>
        <v>1861294.145</v>
      </c>
    </row>
    <row r="11" spans="1:10" s="25" customFormat="1" ht="23.25" customHeight="1">
      <c r="A11" s="32" t="s">
        <v>536</v>
      </c>
      <c r="B11" s="2" t="s">
        <v>158</v>
      </c>
      <c r="C11" s="2"/>
      <c r="D11" s="2"/>
      <c r="E11" s="2"/>
      <c r="F11" s="39">
        <f>SUM(F12:F36)</f>
        <v>251710.60000000003</v>
      </c>
      <c r="G11" s="39">
        <f>SUM(G12:G36)</f>
        <v>0</v>
      </c>
      <c r="H11" s="39">
        <f>SUM(H12:H36)</f>
        <v>0</v>
      </c>
      <c r="I11" s="39">
        <f>SUM(I12:I36)</f>
        <v>0</v>
      </c>
      <c r="J11" s="39">
        <f>SUM(J12:J36)</f>
        <v>251710.60000000003</v>
      </c>
    </row>
    <row r="12" spans="1:10" s="25" customFormat="1" ht="34.5" customHeight="1">
      <c r="A12" s="30" t="s">
        <v>474</v>
      </c>
      <c r="B12" s="48" t="s">
        <v>559</v>
      </c>
      <c r="C12" s="45" t="s">
        <v>30</v>
      </c>
      <c r="D12" s="45" t="s">
        <v>209</v>
      </c>
      <c r="E12" s="45" t="s">
        <v>209</v>
      </c>
      <c r="F12" s="36">
        <f>ведомств!F424</f>
        <v>2323.468</v>
      </c>
      <c r="G12" s="36">
        <f>ведомств!G424</f>
        <v>0</v>
      </c>
      <c r="H12" s="36">
        <f>ведомств!H424</f>
        <v>0</v>
      </c>
      <c r="I12" s="36">
        <f>ведомств!I424</f>
        <v>0</v>
      </c>
      <c r="J12" s="36">
        <f>ведомств!J424</f>
        <v>2323.468</v>
      </c>
    </row>
    <row r="13" spans="1:10" s="25" customFormat="1" ht="34.5" customHeight="1">
      <c r="A13" s="30" t="s">
        <v>496</v>
      </c>
      <c r="B13" s="48" t="s">
        <v>559</v>
      </c>
      <c r="C13" s="45" t="s">
        <v>29</v>
      </c>
      <c r="D13" s="45" t="s">
        <v>209</v>
      </c>
      <c r="E13" s="45" t="s">
        <v>209</v>
      </c>
      <c r="F13" s="36">
        <f>ведомств!F425</f>
        <v>2306.3320000000003</v>
      </c>
      <c r="G13" s="36">
        <f>ведомств!G425</f>
        <v>0</v>
      </c>
      <c r="H13" s="36">
        <f>ведомств!H425</f>
        <v>0</v>
      </c>
      <c r="I13" s="36">
        <f>ведомств!I425</f>
        <v>0</v>
      </c>
      <c r="J13" s="36">
        <f>ведомств!J425</f>
        <v>2306.3320000000003</v>
      </c>
    </row>
    <row r="14" spans="1:10" s="25" customFormat="1" ht="44.25" customHeight="1">
      <c r="A14" s="30" t="s">
        <v>83</v>
      </c>
      <c r="B14" s="45" t="s">
        <v>564</v>
      </c>
      <c r="C14" s="45" t="s">
        <v>23</v>
      </c>
      <c r="D14" s="45" t="s">
        <v>15</v>
      </c>
      <c r="E14" s="45" t="s">
        <v>205</v>
      </c>
      <c r="F14" s="36">
        <f>ведомств!F479</f>
        <v>0</v>
      </c>
      <c r="G14" s="36">
        <f>ведомств!G479</f>
        <v>0</v>
      </c>
      <c r="H14" s="36">
        <f>ведомств!H479</f>
        <v>0</v>
      </c>
      <c r="I14" s="36">
        <f>ведомств!I479</f>
        <v>0</v>
      </c>
      <c r="J14" s="36">
        <f>ведомств!J479</f>
        <v>0</v>
      </c>
    </row>
    <row r="15" spans="1:10" s="25" customFormat="1" ht="44.25" customHeight="1">
      <c r="A15" s="30" t="s">
        <v>83</v>
      </c>
      <c r="B15" s="45" t="s">
        <v>564</v>
      </c>
      <c r="C15" s="45" t="s">
        <v>23</v>
      </c>
      <c r="D15" s="45" t="s">
        <v>15</v>
      </c>
      <c r="E15" s="45" t="s">
        <v>206</v>
      </c>
      <c r="F15" s="36">
        <f>ведомств!F482</f>
        <v>7462.7</v>
      </c>
      <c r="G15" s="36">
        <f>ведомств!G482</f>
        <v>0</v>
      </c>
      <c r="H15" s="36">
        <f>ведомств!H482</f>
        <v>0</v>
      </c>
      <c r="I15" s="36">
        <f>ведомств!I482</f>
        <v>0</v>
      </c>
      <c r="J15" s="36">
        <f>ведомств!J482</f>
        <v>7462.7</v>
      </c>
    </row>
    <row r="16" spans="1:10" s="25" customFormat="1" ht="48" customHeight="1">
      <c r="A16" s="30" t="s">
        <v>317</v>
      </c>
      <c r="B16" s="48" t="s">
        <v>557</v>
      </c>
      <c r="C16" s="45" t="s">
        <v>30</v>
      </c>
      <c r="D16" s="45" t="s">
        <v>209</v>
      </c>
      <c r="E16" s="45" t="s">
        <v>204</v>
      </c>
      <c r="F16" s="36">
        <f>ведомств!F321</f>
        <v>1097.225</v>
      </c>
      <c r="G16" s="36">
        <f>ведомств!G321</f>
        <v>0</v>
      </c>
      <c r="H16" s="36">
        <f>ведомств!H321</f>
        <v>0</v>
      </c>
      <c r="I16" s="36">
        <f>ведомств!I321</f>
        <v>0</v>
      </c>
      <c r="J16" s="36">
        <f>ведомств!J321</f>
        <v>1097.225</v>
      </c>
    </row>
    <row r="17" spans="1:10" s="25" customFormat="1" ht="58.5" customHeight="1">
      <c r="A17" s="30" t="s">
        <v>599</v>
      </c>
      <c r="B17" s="48" t="s">
        <v>557</v>
      </c>
      <c r="C17" s="45" t="s">
        <v>29</v>
      </c>
      <c r="D17" s="45" t="s">
        <v>209</v>
      </c>
      <c r="E17" s="45" t="s">
        <v>204</v>
      </c>
      <c r="F17" s="36">
        <f>ведомств!F322</f>
        <v>163.275</v>
      </c>
      <c r="G17" s="36">
        <f>ведомств!G322</f>
        <v>0</v>
      </c>
      <c r="H17" s="36">
        <f>ведомств!H322</f>
        <v>0</v>
      </c>
      <c r="I17" s="36">
        <f>ведомств!I322</f>
        <v>0</v>
      </c>
      <c r="J17" s="36">
        <f>ведомств!J322</f>
        <v>163.275</v>
      </c>
    </row>
    <row r="18" spans="1:10" s="25" customFormat="1" ht="34.5" customHeight="1">
      <c r="A18" s="30" t="s">
        <v>403</v>
      </c>
      <c r="B18" s="48" t="s">
        <v>562</v>
      </c>
      <c r="C18" s="45" t="s">
        <v>30</v>
      </c>
      <c r="D18" s="45" t="s">
        <v>209</v>
      </c>
      <c r="E18" s="45" t="s">
        <v>211</v>
      </c>
      <c r="F18" s="36">
        <f>ведомств!F449+ведомств!F892</f>
        <v>1606.4</v>
      </c>
      <c r="G18" s="36">
        <f>ведомств!G449+ведомств!G892</f>
        <v>0</v>
      </c>
      <c r="H18" s="36">
        <f>ведомств!H449+ведомств!H892</f>
        <v>0</v>
      </c>
      <c r="I18" s="36">
        <f>ведомств!I449+ведомств!I892</f>
        <v>0</v>
      </c>
      <c r="J18" s="36">
        <f>ведомств!J449+ведомств!J892</f>
        <v>1606.4</v>
      </c>
    </row>
    <row r="19" spans="1:10" ht="57.75" customHeight="1">
      <c r="A19" s="30" t="s">
        <v>8</v>
      </c>
      <c r="B19" s="45" t="s">
        <v>547</v>
      </c>
      <c r="C19" s="45" t="s">
        <v>26</v>
      </c>
      <c r="D19" s="45" t="s">
        <v>6</v>
      </c>
      <c r="E19" s="45" t="s">
        <v>18</v>
      </c>
      <c r="F19" s="36">
        <f>ведомств!F521</f>
        <v>1025.9</v>
      </c>
      <c r="G19" s="36">
        <f>ведомств!G521</f>
        <v>0</v>
      </c>
      <c r="H19" s="36">
        <f>ведомств!H521</f>
        <v>0</v>
      </c>
      <c r="I19" s="36">
        <f>ведомств!I521</f>
        <v>0</v>
      </c>
      <c r="J19" s="36">
        <f>ведомств!J521</f>
        <v>1025.9</v>
      </c>
    </row>
    <row r="20" spans="1:10" ht="59.25" customHeight="1">
      <c r="A20" s="31" t="s">
        <v>395</v>
      </c>
      <c r="B20" s="45" t="s">
        <v>563</v>
      </c>
      <c r="C20" s="45" t="s">
        <v>30</v>
      </c>
      <c r="D20" s="45" t="s">
        <v>209</v>
      </c>
      <c r="E20" s="45" t="s">
        <v>204</v>
      </c>
      <c r="F20" s="36">
        <f>ведомств!F328</f>
        <v>67.9</v>
      </c>
      <c r="G20" s="36">
        <f>ведомств!G328</f>
        <v>0</v>
      </c>
      <c r="H20" s="36">
        <f>ведомств!H328</f>
        <v>0</v>
      </c>
      <c r="I20" s="36">
        <f>ведомств!I328</f>
        <v>0</v>
      </c>
      <c r="J20" s="36">
        <f>ведомств!J328</f>
        <v>67.9</v>
      </c>
    </row>
    <row r="21" spans="1:10" ht="102.75" customHeight="1">
      <c r="A21" s="30" t="s">
        <v>192</v>
      </c>
      <c r="B21" s="45" t="s">
        <v>558</v>
      </c>
      <c r="C21" s="45" t="s">
        <v>26</v>
      </c>
      <c r="D21" s="45" t="s">
        <v>209</v>
      </c>
      <c r="E21" s="45" t="s">
        <v>204</v>
      </c>
      <c r="F21" s="36">
        <f>ведомств!F324</f>
        <v>176925.791</v>
      </c>
      <c r="G21" s="36">
        <f>ведомств!G324</f>
        <v>-5165.358</v>
      </c>
      <c r="H21" s="36">
        <f>ведомств!H324</f>
        <v>0</v>
      </c>
      <c r="I21" s="36">
        <f>ведомств!I324</f>
        <v>0</v>
      </c>
      <c r="J21" s="36">
        <f>ведомств!J324</f>
        <v>171760.433</v>
      </c>
    </row>
    <row r="22" spans="1:10" ht="88.5" customHeight="1">
      <c r="A22" s="30" t="s">
        <v>879</v>
      </c>
      <c r="B22" s="45" t="s">
        <v>558</v>
      </c>
      <c r="C22" s="45" t="s">
        <v>30</v>
      </c>
      <c r="D22" s="45" t="s">
        <v>209</v>
      </c>
      <c r="E22" s="45" t="s">
        <v>204</v>
      </c>
      <c r="F22" s="36">
        <f>ведомств!F325</f>
        <v>2032.994</v>
      </c>
      <c r="G22" s="36">
        <f>ведомств!G325</f>
        <v>0</v>
      </c>
      <c r="H22" s="36">
        <f>ведомств!H325</f>
        <v>0</v>
      </c>
      <c r="I22" s="36">
        <f>ведомств!I325</f>
        <v>0</v>
      </c>
      <c r="J22" s="36">
        <f>ведомств!J325</f>
        <v>2032.994</v>
      </c>
    </row>
    <row r="23" spans="1:10" ht="81.75" customHeight="1">
      <c r="A23" s="30" t="s">
        <v>464</v>
      </c>
      <c r="B23" s="45" t="s">
        <v>558</v>
      </c>
      <c r="C23" s="45" t="s">
        <v>29</v>
      </c>
      <c r="D23" s="45" t="s">
        <v>209</v>
      </c>
      <c r="E23" s="45" t="s">
        <v>204</v>
      </c>
      <c r="F23" s="36">
        <f>ведомств!F326</f>
        <v>17026.815</v>
      </c>
      <c r="G23" s="36">
        <f>ведомств!G326</f>
        <v>5165.358</v>
      </c>
      <c r="H23" s="36">
        <f>ведомств!H326</f>
        <v>0</v>
      </c>
      <c r="I23" s="36">
        <f>ведомств!I326</f>
        <v>0</v>
      </c>
      <c r="J23" s="36">
        <f>ведомств!J326</f>
        <v>22192.173</v>
      </c>
    </row>
    <row r="24" spans="1:10" ht="45" customHeight="1">
      <c r="A24" s="30" t="s">
        <v>495</v>
      </c>
      <c r="B24" s="45" t="s">
        <v>494</v>
      </c>
      <c r="C24" s="45" t="s">
        <v>30</v>
      </c>
      <c r="D24" s="45" t="s">
        <v>209</v>
      </c>
      <c r="E24" s="45" t="s">
        <v>204</v>
      </c>
      <c r="F24" s="36">
        <f>ведомств!F330</f>
        <v>1767.6789999999999</v>
      </c>
      <c r="G24" s="36">
        <f>ведомств!G330</f>
        <v>0</v>
      </c>
      <c r="H24" s="36">
        <f>ведомств!H330</f>
        <v>0</v>
      </c>
      <c r="I24" s="36">
        <f>ведомств!I330</f>
        <v>0</v>
      </c>
      <c r="J24" s="36">
        <f>ведомств!J330</f>
        <v>1767.6789999999999</v>
      </c>
    </row>
    <row r="25" spans="1:10" ht="56.25" customHeight="1">
      <c r="A25" s="30" t="s">
        <v>598</v>
      </c>
      <c r="B25" s="45" t="s">
        <v>494</v>
      </c>
      <c r="C25" s="45" t="s">
        <v>29</v>
      </c>
      <c r="D25" s="45" t="s">
        <v>209</v>
      </c>
      <c r="E25" s="45" t="s">
        <v>204</v>
      </c>
      <c r="F25" s="36">
        <f>ведомств!F331</f>
        <v>173.421</v>
      </c>
      <c r="G25" s="36">
        <f>ведомств!G331</f>
        <v>0</v>
      </c>
      <c r="H25" s="36">
        <f>ведомств!H331</f>
        <v>0</v>
      </c>
      <c r="I25" s="36">
        <f>ведомств!I331</f>
        <v>0</v>
      </c>
      <c r="J25" s="36">
        <f>ведомств!J331</f>
        <v>173.421</v>
      </c>
    </row>
    <row r="26" spans="1:10" ht="51" customHeight="1">
      <c r="A26" s="29" t="s">
        <v>798</v>
      </c>
      <c r="B26" s="45" t="s">
        <v>796</v>
      </c>
      <c r="C26" s="45" t="s">
        <v>29</v>
      </c>
      <c r="D26" s="45" t="s">
        <v>209</v>
      </c>
      <c r="E26" s="45" t="s">
        <v>209</v>
      </c>
      <c r="F26" s="36">
        <f>ведомств!F427</f>
        <v>3220.1</v>
      </c>
      <c r="G26" s="36">
        <f>ведомств!G427</f>
        <v>0</v>
      </c>
      <c r="H26" s="36">
        <f>ведомств!H427</f>
        <v>0</v>
      </c>
      <c r="I26" s="36">
        <f>ведомств!I427</f>
        <v>0</v>
      </c>
      <c r="J26" s="36">
        <f>ведомств!J427</f>
        <v>3220.1</v>
      </c>
    </row>
    <row r="27" spans="1:10" ht="43.5" customHeight="1">
      <c r="A27" s="130" t="s">
        <v>792</v>
      </c>
      <c r="B27" s="45" t="s">
        <v>790</v>
      </c>
      <c r="C27" s="45" t="s">
        <v>30</v>
      </c>
      <c r="D27" s="45" t="s">
        <v>209</v>
      </c>
      <c r="E27" s="45" t="s">
        <v>204</v>
      </c>
      <c r="F27" s="36">
        <f>ведомств!F333</f>
        <v>853.9</v>
      </c>
      <c r="G27" s="36">
        <f>ведомств!G333</f>
        <v>0</v>
      </c>
      <c r="H27" s="36">
        <f>ведомств!H333</f>
        <v>0</v>
      </c>
      <c r="I27" s="36">
        <f>ведомств!I333</f>
        <v>0</v>
      </c>
      <c r="J27" s="36">
        <f>ведомств!J333</f>
        <v>853.9</v>
      </c>
    </row>
    <row r="28" spans="1:10" ht="45" customHeight="1">
      <c r="A28" s="30" t="s">
        <v>707</v>
      </c>
      <c r="B28" s="45" t="s">
        <v>706</v>
      </c>
      <c r="C28" s="45" t="s">
        <v>30</v>
      </c>
      <c r="D28" s="45" t="s">
        <v>209</v>
      </c>
      <c r="E28" s="45" t="s">
        <v>204</v>
      </c>
      <c r="F28" s="36">
        <f>ведомств!F335</f>
        <v>0</v>
      </c>
      <c r="G28" s="36">
        <f>ведомств!G335</f>
        <v>0</v>
      </c>
      <c r="H28" s="36">
        <f>ведомств!H335</f>
        <v>0</v>
      </c>
      <c r="I28" s="36">
        <f>ведомств!I335</f>
        <v>0</v>
      </c>
      <c r="J28" s="36">
        <f>ведомств!J335</f>
        <v>0</v>
      </c>
    </row>
    <row r="29" spans="1:10" ht="56.25" customHeight="1">
      <c r="A29" s="30" t="s">
        <v>708</v>
      </c>
      <c r="B29" s="45" t="s">
        <v>706</v>
      </c>
      <c r="C29" s="45" t="s">
        <v>29</v>
      </c>
      <c r="D29" s="45" t="s">
        <v>209</v>
      </c>
      <c r="E29" s="45" t="s">
        <v>204</v>
      </c>
      <c r="F29" s="36">
        <f>ведомств!F336</f>
        <v>0</v>
      </c>
      <c r="G29" s="36">
        <f>ведомств!G336</f>
        <v>0</v>
      </c>
      <c r="H29" s="36">
        <f>ведомств!H336</f>
        <v>0</v>
      </c>
      <c r="I29" s="36">
        <f>ведомств!I336</f>
        <v>0</v>
      </c>
      <c r="J29" s="36">
        <f>ведомств!J336</f>
        <v>0</v>
      </c>
    </row>
    <row r="30" spans="1:10" ht="56.25" customHeight="1">
      <c r="A30" s="30" t="s">
        <v>707</v>
      </c>
      <c r="B30" s="45" t="s">
        <v>848</v>
      </c>
      <c r="C30" s="45" t="s">
        <v>30</v>
      </c>
      <c r="D30" s="45" t="s">
        <v>209</v>
      </c>
      <c r="E30" s="45" t="s">
        <v>204</v>
      </c>
      <c r="F30" s="36">
        <f>ведомств!F338</f>
        <v>12726.462</v>
      </c>
      <c r="G30" s="36">
        <f>ведомств!G338</f>
        <v>0</v>
      </c>
      <c r="H30" s="36">
        <f>ведомств!H338</f>
        <v>0</v>
      </c>
      <c r="I30" s="36">
        <f>ведомств!I338</f>
        <v>0</v>
      </c>
      <c r="J30" s="36">
        <f>ведомств!J338</f>
        <v>12726.462</v>
      </c>
    </row>
    <row r="31" spans="1:10" ht="56.25" customHeight="1">
      <c r="A31" s="30" t="s">
        <v>708</v>
      </c>
      <c r="B31" s="45" t="s">
        <v>848</v>
      </c>
      <c r="C31" s="45" t="s">
        <v>29</v>
      </c>
      <c r="D31" s="45" t="s">
        <v>209</v>
      </c>
      <c r="E31" s="45" t="s">
        <v>204</v>
      </c>
      <c r="F31" s="36">
        <f>ведомств!F339</f>
        <v>1182.838</v>
      </c>
      <c r="G31" s="36">
        <f>ведомств!G339</f>
        <v>0</v>
      </c>
      <c r="H31" s="36">
        <f>ведомств!H339</f>
        <v>0</v>
      </c>
      <c r="I31" s="36">
        <f>ведомств!I339</f>
        <v>0</v>
      </c>
      <c r="J31" s="36">
        <f>ведомств!J339</f>
        <v>1182.838</v>
      </c>
    </row>
    <row r="32" spans="1:10" ht="115.5" customHeight="1">
      <c r="A32" s="8" t="s">
        <v>732</v>
      </c>
      <c r="B32" s="45" t="s">
        <v>731</v>
      </c>
      <c r="C32" s="45" t="s">
        <v>26</v>
      </c>
      <c r="D32" s="45" t="s">
        <v>209</v>
      </c>
      <c r="E32" s="45" t="s">
        <v>204</v>
      </c>
      <c r="F32" s="36">
        <f>ведомств!F341</f>
        <v>0</v>
      </c>
      <c r="G32" s="36">
        <f>ведомств!G341</f>
        <v>0</v>
      </c>
      <c r="H32" s="36">
        <f>ведомств!H341</f>
        <v>0</v>
      </c>
      <c r="I32" s="36">
        <f>ведомств!I341</f>
        <v>0</v>
      </c>
      <c r="J32" s="36">
        <f>ведомств!J341</f>
        <v>0</v>
      </c>
    </row>
    <row r="33" spans="1:10" ht="115.5" customHeight="1">
      <c r="A33" s="8" t="s">
        <v>732</v>
      </c>
      <c r="B33" s="45" t="s">
        <v>849</v>
      </c>
      <c r="C33" s="45" t="s">
        <v>26</v>
      </c>
      <c r="D33" s="45" t="s">
        <v>209</v>
      </c>
      <c r="E33" s="45" t="s">
        <v>204</v>
      </c>
      <c r="F33" s="36">
        <f>ведомств!F343</f>
        <v>17455.915</v>
      </c>
      <c r="G33" s="36">
        <f>ведомств!G343</f>
        <v>0</v>
      </c>
      <c r="H33" s="36">
        <f>ведомств!H343</f>
        <v>0</v>
      </c>
      <c r="I33" s="36">
        <f>ведомств!I343</f>
        <v>0</v>
      </c>
      <c r="J33" s="36">
        <f>ведомств!J343</f>
        <v>17455.915</v>
      </c>
    </row>
    <row r="34" spans="1:10" ht="114" customHeight="1">
      <c r="A34" s="8" t="s">
        <v>880</v>
      </c>
      <c r="B34" s="45" t="s">
        <v>849</v>
      </c>
      <c r="C34" s="45" t="s">
        <v>29</v>
      </c>
      <c r="D34" s="45" t="s">
        <v>209</v>
      </c>
      <c r="E34" s="45" t="s">
        <v>204</v>
      </c>
      <c r="F34" s="36">
        <f>ведомств!F344</f>
        <v>1851.385</v>
      </c>
      <c r="G34" s="36">
        <f>ведомств!G344</f>
        <v>0</v>
      </c>
      <c r="H34" s="36">
        <f>ведомств!H344</f>
        <v>0</v>
      </c>
      <c r="I34" s="36">
        <f>ведомств!I344</f>
        <v>0</v>
      </c>
      <c r="J34" s="36">
        <f>ведомств!J344</f>
        <v>1851.385</v>
      </c>
    </row>
    <row r="35" spans="1:10" ht="54" customHeight="1">
      <c r="A35" s="29" t="s">
        <v>789</v>
      </c>
      <c r="B35" s="45" t="s">
        <v>787</v>
      </c>
      <c r="C35" s="45" t="s">
        <v>30</v>
      </c>
      <c r="D35" s="45" t="s">
        <v>209</v>
      </c>
      <c r="E35" s="45" t="s">
        <v>204</v>
      </c>
      <c r="F35" s="36">
        <f>ведомств!F348</f>
        <v>440.1</v>
      </c>
      <c r="G35" s="36">
        <f>ведомств!G348</f>
        <v>0</v>
      </c>
      <c r="H35" s="36">
        <f>ведомств!H348</f>
        <v>0</v>
      </c>
      <c r="I35" s="36">
        <f>ведомств!I348</f>
        <v>0</v>
      </c>
      <c r="J35" s="36">
        <f>ведомств!J348</f>
        <v>440.1</v>
      </c>
    </row>
    <row r="36" spans="1:10" ht="45.75" customHeight="1">
      <c r="A36" s="30" t="s">
        <v>542</v>
      </c>
      <c r="B36" s="45" t="s">
        <v>541</v>
      </c>
      <c r="C36" s="45" t="s">
        <v>30</v>
      </c>
      <c r="D36" s="45" t="s">
        <v>209</v>
      </c>
      <c r="E36" s="45" t="s">
        <v>204</v>
      </c>
      <c r="F36" s="36">
        <f>ведомств!F346</f>
        <v>0</v>
      </c>
      <c r="G36" s="36">
        <f>ведомств!G346</f>
        <v>0</v>
      </c>
      <c r="H36" s="36">
        <f>ведомств!H346</f>
        <v>0</v>
      </c>
      <c r="I36" s="36">
        <f>ведомств!I346</f>
        <v>0</v>
      </c>
      <c r="J36" s="36">
        <f>ведомств!J346</f>
        <v>0</v>
      </c>
    </row>
    <row r="37" spans="1:10" s="25" customFormat="1" ht="33.75">
      <c r="A37" s="33" t="s">
        <v>48</v>
      </c>
      <c r="B37" s="2" t="s">
        <v>157</v>
      </c>
      <c r="C37" s="2"/>
      <c r="D37" s="2"/>
      <c r="E37" s="2"/>
      <c r="F37" s="39">
        <f>SUM(F38:F43)</f>
        <v>65730.90000000001</v>
      </c>
      <c r="G37" s="39">
        <f>SUM(G38:G43)</f>
        <v>0</v>
      </c>
      <c r="H37" s="39">
        <f>SUM(H38:H43)</f>
        <v>0</v>
      </c>
      <c r="I37" s="39">
        <f>SUM(I38:I43)</f>
        <v>0</v>
      </c>
      <c r="J37" s="39">
        <f>SUM(J38:J43)</f>
        <v>65730.90000000001</v>
      </c>
    </row>
    <row r="38" spans="1:10" s="25" customFormat="1" ht="67.5">
      <c r="A38" s="30" t="s">
        <v>84</v>
      </c>
      <c r="B38" s="45" t="s">
        <v>450</v>
      </c>
      <c r="C38" s="45" t="s">
        <v>23</v>
      </c>
      <c r="D38" s="45" t="s">
        <v>15</v>
      </c>
      <c r="E38" s="45" t="s">
        <v>206</v>
      </c>
      <c r="F38" s="36">
        <f>ведомств!F485</f>
        <v>3493.5</v>
      </c>
      <c r="G38" s="36">
        <f>ведомств!G485</f>
        <v>0</v>
      </c>
      <c r="H38" s="36">
        <f>ведомств!H485</f>
        <v>0</v>
      </c>
      <c r="I38" s="36">
        <f>ведомств!I485</f>
        <v>0</v>
      </c>
      <c r="J38" s="36">
        <f>ведомств!J485</f>
        <v>3493.5</v>
      </c>
    </row>
    <row r="39" spans="1:10" s="25" customFormat="1" ht="78.75">
      <c r="A39" s="31" t="s">
        <v>463</v>
      </c>
      <c r="B39" s="45" t="s">
        <v>566</v>
      </c>
      <c r="C39" s="45" t="s">
        <v>30</v>
      </c>
      <c r="D39" s="45" t="s">
        <v>15</v>
      </c>
      <c r="E39" s="45" t="s">
        <v>206</v>
      </c>
      <c r="F39" s="36">
        <f>ведомств!F487</f>
        <v>375.3</v>
      </c>
      <c r="G39" s="36">
        <f>ведомств!G487</f>
        <v>0</v>
      </c>
      <c r="H39" s="36">
        <f>ведомств!H487</f>
        <v>0</v>
      </c>
      <c r="I39" s="36">
        <f>ведомств!I487</f>
        <v>0</v>
      </c>
      <c r="J39" s="36">
        <f>ведомств!J487</f>
        <v>375.3</v>
      </c>
    </row>
    <row r="40" spans="1:10" s="25" customFormat="1" ht="84" customHeight="1">
      <c r="A40" s="31" t="s">
        <v>190</v>
      </c>
      <c r="B40" s="45" t="s">
        <v>555</v>
      </c>
      <c r="C40" s="45" t="s">
        <v>26</v>
      </c>
      <c r="D40" s="45" t="s">
        <v>209</v>
      </c>
      <c r="E40" s="45" t="s">
        <v>6</v>
      </c>
      <c r="F40" s="36">
        <f>ведомств!F279</f>
        <v>59864</v>
      </c>
      <c r="G40" s="36">
        <f>ведомств!G279</f>
        <v>0</v>
      </c>
      <c r="H40" s="36">
        <f>ведомств!H279</f>
        <v>0</v>
      </c>
      <c r="I40" s="36">
        <f>ведомств!I279</f>
        <v>0</v>
      </c>
      <c r="J40" s="36">
        <f>ведомств!J279</f>
        <v>59864</v>
      </c>
    </row>
    <row r="41" spans="1:10" s="25" customFormat="1" ht="60.75" customHeight="1">
      <c r="A41" s="31" t="s">
        <v>874</v>
      </c>
      <c r="B41" s="45" t="s">
        <v>555</v>
      </c>
      <c r="C41" s="45" t="s">
        <v>30</v>
      </c>
      <c r="D41" s="45" t="s">
        <v>209</v>
      </c>
      <c r="E41" s="45" t="s">
        <v>6</v>
      </c>
      <c r="F41" s="36">
        <f>ведомств!F280</f>
        <v>1392</v>
      </c>
      <c r="G41" s="36">
        <f>ведомств!G280</f>
        <v>0</v>
      </c>
      <c r="H41" s="36">
        <f>ведомств!H280</f>
        <v>0</v>
      </c>
      <c r="I41" s="36">
        <f>ведомств!I280</f>
        <v>0</v>
      </c>
      <c r="J41" s="36">
        <f>ведомств!J280</f>
        <v>1392</v>
      </c>
    </row>
    <row r="42" spans="1:10" s="25" customFormat="1" ht="84" customHeight="1">
      <c r="A42" s="31" t="s">
        <v>421</v>
      </c>
      <c r="B42" s="45" t="s">
        <v>556</v>
      </c>
      <c r="C42" s="45" t="s">
        <v>30</v>
      </c>
      <c r="D42" s="45" t="s">
        <v>209</v>
      </c>
      <c r="E42" s="45" t="s">
        <v>6</v>
      </c>
      <c r="F42" s="36">
        <f>ведомств!F282</f>
        <v>202.3</v>
      </c>
      <c r="G42" s="36">
        <f>ведомств!G282</f>
        <v>0</v>
      </c>
      <c r="H42" s="36">
        <f>ведомств!H282</f>
        <v>0</v>
      </c>
      <c r="I42" s="36">
        <f>ведомств!I282</f>
        <v>0</v>
      </c>
      <c r="J42" s="36">
        <f>ведомств!J282</f>
        <v>202.3</v>
      </c>
    </row>
    <row r="43" spans="1:10" s="25" customFormat="1" ht="55.5" customHeight="1">
      <c r="A43" s="29" t="s">
        <v>795</v>
      </c>
      <c r="B43" s="45" t="s">
        <v>793</v>
      </c>
      <c r="C43" s="45" t="s">
        <v>30</v>
      </c>
      <c r="D43" s="45" t="s">
        <v>209</v>
      </c>
      <c r="E43" s="45" t="s">
        <v>6</v>
      </c>
      <c r="F43" s="36">
        <f>ведомств!F284</f>
        <v>403.8</v>
      </c>
      <c r="G43" s="36">
        <f>ведомств!G284</f>
        <v>0</v>
      </c>
      <c r="H43" s="36">
        <f>ведомств!H284</f>
        <v>0</v>
      </c>
      <c r="I43" s="36">
        <f>ведомств!I284</f>
        <v>0</v>
      </c>
      <c r="J43" s="36">
        <f>ведомств!J284</f>
        <v>403.8</v>
      </c>
    </row>
    <row r="44" spans="1:10" s="25" customFormat="1" ht="33.75">
      <c r="A44" s="116" t="s">
        <v>552</v>
      </c>
      <c r="B44" s="2" t="s">
        <v>554</v>
      </c>
      <c r="C44" s="2"/>
      <c r="D44" s="2"/>
      <c r="E44" s="2"/>
      <c r="F44" s="39">
        <f>F45+F46</f>
        <v>56211</v>
      </c>
      <c r="G44" s="39">
        <f>G45+G46</f>
        <v>0</v>
      </c>
      <c r="H44" s="39">
        <f>H45+H46</f>
        <v>0</v>
      </c>
      <c r="I44" s="39">
        <f>I45+I46</f>
        <v>0</v>
      </c>
      <c r="J44" s="39">
        <f>J45+J46</f>
        <v>56211</v>
      </c>
    </row>
    <row r="45" spans="1:10" s="25" customFormat="1" ht="36" customHeight="1">
      <c r="A45" s="8" t="s">
        <v>476</v>
      </c>
      <c r="B45" s="45" t="s">
        <v>553</v>
      </c>
      <c r="C45" s="45" t="s">
        <v>30</v>
      </c>
      <c r="D45" s="45" t="s">
        <v>206</v>
      </c>
      <c r="E45" s="45" t="s">
        <v>211</v>
      </c>
      <c r="F45" s="36">
        <f>ведомств!F165</f>
        <v>52467.3</v>
      </c>
      <c r="G45" s="36">
        <f>ведомств!G165</f>
        <v>0</v>
      </c>
      <c r="H45" s="36">
        <f>ведомств!H165</f>
        <v>0</v>
      </c>
      <c r="I45" s="36">
        <f>ведомств!I165</f>
        <v>0</v>
      </c>
      <c r="J45" s="36">
        <f>ведомств!J165</f>
        <v>52467.3</v>
      </c>
    </row>
    <row r="46" spans="1:10" s="25" customFormat="1" ht="36" customHeight="1">
      <c r="A46" s="136" t="s">
        <v>764</v>
      </c>
      <c r="B46" s="45" t="s">
        <v>766</v>
      </c>
      <c r="C46" s="45" t="s">
        <v>30</v>
      </c>
      <c r="D46" s="45" t="s">
        <v>206</v>
      </c>
      <c r="E46" s="45" t="s">
        <v>210</v>
      </c>
      <c r="F46" s="36">
        <f>ведомств!F854</f>
        <v>3743.7</v>
      </c>
      <c r="G46" s="36">
        <f>ведомств!G854</f>
        <v>0</v>
      </c>
      <c r="H46" s="36">
        <f>ведомств!H854</f>
        <v>0</v>
      </c>
      <c r="I46" s="36">
        <f>ведомств!I854</f>
        <v>0</v>
      </c>
      <c r="J46" s="36">
        <f>ведомств!J854</f>
        <v>3743.7</v>
      </c>
    </row>
    <row r="47" spans="1:10" s="25" customFormat="1" ht="36" customHeight="1">
      <c r="A47" s="116" t="s">
        <v>631</v>
      </c>
      <c r="B47" s="2" t="s">
        <v>632</v>
      </c>
      <c r="C47" s="2"/>
      <c r="D47" s="2"/>
      <c r="E47" s="2"/>
      <c r="F47" s="39">
        <f>F48</f>
        <v>0</v>
      </c>
      <c r="G47" s="39">
        <f>G48</f>
        <v>0</v>
      </c>
      <c r="H47" s="39">
        <f>H48</f>
        <v>0</v>
      </c>
      <c r="I47" s="39">
        <f>I48</f>
        <v>0</v>
      </c>
      <c r="J47" s="39">
        <f>J48</f>
        <v>0</v>
      </c>
    </row>
    <row r="48" spans="1:10" s="25" customFormat="1" ht="36" customHeight="1">
      <c r="A48" s="8" t="s">
        <v>635</v>
      </c>
      <c r="B48" s="45" t="s">
        <v>634</v>
      </c>
      <c r="C48" s="45" t="s">
        <v>30</v>
      </c>
      <c r="D48" s="45" t="s">
        <v>15</v>
      </c>
      <c r="E48" s="45" t="s">
        <v>208</v>
      </c>
      <c r="F48" s="36">
        <f>ведомств!F757</f>
        <v>0</v>
      </c>
      <c r="G48" s="36">
        <f>ведомств!G757</f>
        <v>0</v>
      </c>
      <c r="H48" s="36">
        <f>ведомств!H757</f>
        <v>0</v>
      </c>
      <c r="I48" s="36">
        <f>ведомств!I757</f>
        <v>0</v>
      </c>
      <c r="J48" s="36">
        <f>ведомств!J757</f>
        <v>0</v>
      </c>
    </row>
    <row r="49" spans="1:10" s="25" customFormat="1" ht="35.25" customHeight="1">
      <c r="A49" s="32" t="s">
        <v>300</v>
      </c>
      <c r="B49" s="2" t="s">
        <v>163</v>
      </c>
      <c r="C49" s="2"/>
      <c r="D49" s="2"/>
      <c r="E49" s="2"/>
      <c r="F49" s="39">
        <f>F50+F51</f>
        <v>20351.4</v>
      </c>
      <c r="G49" s="39">
        <f>G50+G51</f>
        <v>0</v>
      </c>
      <c r="H49" s="39">
        <f>H50+H51</f>
        <v>0</v>
      </c>
      <c r="I49" s="39">
        <f>I50+I51</f>
        <v>0</v>
      </c>
      <c r="J49" s="39">
        <f>J50+J51</f>
        <v>20351.4</v>
      </c>
    </row>
    <row r="50" spans="1:10" s="25" customFormat="1" ht="35.25" customHeight="1">
      <c r="A50" s="30" t="s">
        <v>88</v>
      </c>
      <c r="B50" s="45" t="s">
        <v>462</v>
      </c>
      <c r="C50" s="45" t="s">
        <v>284</v>
      </c>
      <c r="D50" s="45" t="s">
        <v>19</v>
      </c>
      <c r="E50" s="45" t="s">
        <v>6</v>
      </c>
      <c r="F50" s="36">
        <f>ведомств!F654</f>
        <v>0</v>
      </c>
      <c r="G50" s="36">
        <f>ведомств!G654</f>
        <v>0</v>
      </c>
      <c r="H50" s="36">
        <f>ведомств!H654</f>
        <v>0</v>
      </c>
      <c r="I50" s="36">
        <f>ведомств!I654</f>
        <v>0</v>
      </c>
      <c r="J50" s="36">
        <f>ведомств!J654</f>
        <v>0</v>
      </c>
    </row>
    <row r="51" spans="1:10" s="25" customFormat="1" ht="35.25" customHeight="1">
      <c r="A51" s="30" t="s">
        <v>88</v>
      </c>
      <c r="B51" s="45" t="s">
        <v>905</v>
      </c>
      <c r="C51" s="45" t="s">
        <v>284</v>
      </c>
      <c r="D51" s="45" t="s">
        <v>19</v>
      </c>
      <c r="E51" s="45" t="s">
        <v>6</v>
      </c>
      <c r="F51" s="36">
        <f>ведомств!F656</f>
        <v>20351.4</v>
      </c>
      <c r="G51" s="36">
        <f>ведомств!G656</f>
        <v>0</v>
      </c>
      <c r="H51" s="36">
        <f>ведомств!H656</f>
        <v>0</v>
      </c>
      <c r="I51" s="36">
        <f>ведомств!I656</f>
        <v>0</v>
      </c>
      <c r="J51" s="36">
        <f>ведомств!J656</f>
        <v>20351.4</v>
      </c>
    </row>
    <row r="52" spans="1:10" s="25" customFormat="1" ht="33" customHeight="1">
      <c r="A52" s="32" t="s">
        <v>492</v>
      </c>
      <c r="B52" s="2" t="s">
        <v>491</v>
      </c>
      <c r="C52" s="2"/>
      <c r="D52" s="2"/>
      <c r="E52" s="2"/>
      <c r="F52" s="39">
        <f>F53+F54</f>
        <v>191224.3</v>
      </c>
      <c r="G52" s="39">
        <f>G53+G54</f>
        <v>0</v>
      </c>
      <c r="H52" s="39">
        <f>H53+H54</f>
        <v>0</v>
      </c>
      <c r="I52" s="39">
        <f>I53+I54</f>
        <v>0</v>
      </c>
      <c r="J52" s="39">
        <f>J53+J54</f>
        <v>191224.3</v>
      </c>
    </row>
    <row r="53" spans="1:10" s="25" customFormat="1" ht="36" customHeight="1">
      <c r="A53" s="30" t="s">
        <v>539</v>
      </c>
      <c r="B53" s="45" t="s">
        <v>630</v>
      </c>
      <c r="C53" s="45" t="s">
        <v>30</v>
      </c>
      <c r="D53" s="45" t="s">
        <v>209</v>
      </c>
      <c r="E53" s="45" t="s">
        <v>204</v>
      </c>
      <c r="F53" s="36">
        <f>ведомств!F244</f>
        <v>15000</v>
      </c>
      <c r="G53" s="36">
        <f>ведомств!G244</f>
        <v>0</v>
      </c>
      <c r="H53" s="36">
        <f>ведомств!H244</f>
        <v>0</v>
      </c>
      <c r="I53" s="36">
        <f>ведомств!I244</f>
        <v>0</v>
      </c>
      <c r="J53" s="36">
        <f>ведомств!J244</f>
        <v>15000</v>
      </c>
    </row>
    <row r="54" spans="1:10" s="25" customFormat="1" ht="45.75" customHeight="1">
      <c r="A54" s="30" t="s">
        <v>942</v>
      </c>
      <c r="B54" s="45" t="s">
        <v>630</v>
      </c>
      <c r="C54" s="45" t="s">
        <v>56</v>
      </c>
      <c r="D54" s="45" t="s">
        <v>209</v>
      </c>
      <c r="E54" s="45" t="s">
        <v>204</v>
      </c>
      <c r="F54" s="36">
        <f>ведомств!F245</f>
        <v>176224.3</v>
      </c>
      <c r="G54" s="36">
        <f>ведомств!G245</f>
        <v>0</v>
      </c>
      <c r="H54" s="36">
        <f>ведомств!H245</f>
        <v>0</v>
      </c>
      <c r="I54" s="36">
        <f>ведомств!I245</f>
        <v>0</v>
      </c>
      <c r="J54" s="36">
        <f>ведомств!J245</f>
        <v>176224.3</v>
      </c>
    </row>
    <row r="55" spans="1:10" s="25" customFormat="1" ht="27" customHeight="1">
      <c r="A55" s="32" t="s">
        <v>527</v>
      </c>
      <c r="B55" s="2" t="s">
        <v>164</v>
      </c>
      <c r="C55" s="2"/>
      <c r="D55" s="2"/>
      <c r="E55" s="2"/>
      <c r="F55" s="39">
        <f>F56</f>
        <v>100.5</v>
      </c>
      <c r="G55" s="39">
        <f aca="true" t="shared" si="0" ref="G55:J56">G56</f>
        <v>0</v>
      </c>
      <c r="H55" s="39">
        <f t="shared" si="0"/>
        <v>0</v>
      </c>
      <c r="I55" s="39">
        <f t="shared" si="0"/>
        <v>0</v>
      </c>
      <c r="J55" s="39">
        <f t="shared" si="0"/>
        <v>100.5</v>
      </c>
    </row>
    <row r="56" spans="1:10" ht="45">
      <c r="A56" s="31" t="s">
        <v>93</v>
      </c>
      <c r="B56" s="45" t="s">
        <v>165</v>
      </c>
      <c r="C56" s="45"/>
      <c r="D56" s="45"/>
      <c r="E56" s="45"/>
      <c r="F56" s="36">
        <f>F57</f>
        <v>100.5</v>
      </c>
      <c r="G56" s="36">
        <f t="shared" si="0"/>
        <v>0</v>
      </c>
      <c r="H56" s="36">
        <f t="shared" si="0"/>
        <v>0</v>
      </c>
      <c r="I56" s="36">
        <f t="shared" si="0"/>
        <v>0</v>
      </c>
      <c r="J56" s="36">
        <f t="shared" si="0"/>
        <v>100.5</v>
      </c>
    </row>
    <row r="57" spans="1:10" ht="45">
      <c r="A57" s="30" t="s">
        <v>9</v>
      </c>
      <c r="B57" s="45" t="s">
        <v>465</v>
      </c>
      <c r="C57" s="45" t="s">
        <v>30</v>
      </c>
      <c r="D57" s="45" t="s">
        <v>210</v>
      </c>
      <c r="E57" s="45" t="s">
        <v>206</v>
      </c>
      <c r="F57" s="36">
        <f>ведомств!F603</f>
        <v>100.5</v>
      </c>
      <c r="G57" s="36">
        <f>ведомств!G603</f>
        <v>0</v>
      </c>
      <c r="H57" s="36">
        <f>ведомств!H603</f>
        <v>0</v>
      </c>
      <c r="I57" s="36">
        <f>ведомств!I603</f>
        <v>0</v>
      </c>
      <c r="J57" s="36">
        <f>ведомств!J603</f>
        <v>100.5</v>
      </c>
    </row>
    <row r="58" spans="1:10" ht="44.25" customHeight="1">
      <c r="A58" s="32" t="s">
        <v>368</v>
      </c>
      <c r="B58" s="13" t="s">
        <v>369</v>
      </c>
      <c r="C58" s="2"/>
      <c r="D58" s="2"/>
      <c r="E58" s="2"/>
      <c r="F58" s="39">
        <f>SUM(F59:F61)</f>
        <v>26799.678</v>
      </c>
      <c r="G58" s="39">
        <f>SUM(G59:G61)</f>
        <v>0</v>
      </c>
      <c r="H58" s="39">
        <f>SUM(H59:H61)</f>
        <v>0</v>
      </c>
      <c r="I58" s="39">
        <f>SUM(I59:I61)</f>
        <v>0</v>
      </c>
      <c r="J58" s="39">
        <f>SUM(J59:J61)</f>
        <v>26799.678</v>
      </c>
    </row>
    <row r="59" spans="1:10" ht="36.75" customHeight="1">
      <c r="A59" s="30" t="s">
        <v>418</v>
      </c>
      <c r="B59" s="6" t="s">
        <v>416</v>
      </c>
      <c r="C59" s="45" t="s">
        <v>56</v>
      </c>
      <c r="D59" s="45" t="s">
        <v>207</v>
      </c>
      <c r="E59" s="45" t="s">
        <v>207</v>
      </c>
      <c r="F59" s="36">
        <f>ведомств!F212</f>
        <v>10650.5</v>
      </c>
      <c r="G59" s="36">
        <f>ведомств!G212</f>
        <v>0</v>
      </c>
      <c r="H59" s="36">
        <f>ведомств!H212</f>
        <v>0</v>
      </c>
      <c r="I59" s="36">
        <f>ведомств!I212</f>
        <v>0</v>
      </c>
      <c r="J59" s="36">
        <f>ведомств!J212</f>
        <v>10650.5</v>
      </c>
    </row>
    <row r="60" spans="1:10" ht="68.25" customHeight="1">
      <c r="A60" s="30" t="s">
        <v>490</v>
      </c>
      <c r="B60" s="45" t="s">
        <v>413</v>
      </c>
      <c r="C60" s="45" t="s">
        <v>30</v>
      </c>
      <c r="D60" s="45" t="s">
        <v>207</v>
      </c>
      <c r="E60" s="45" t="s">
        <v>204</v>
      </c>
      <c r="F60" s="36">
        <f>ведомств!F193</f>
        <v>9490</v>
      </c>
      <c r="G60" s="36">
        <f>ведомств!G193</f>
        <v>0</v>
      </c>
      <c r="H60" s="36">
        <f>ведомств!H193</f>
        <v>0</v>
      </c>
      <c r="I60" s="36">
        <f>ведомств!I193</f>
        <v>0</v>
      </c>
      <c r="J60" s="36">
        <f>ведомств!J193</f>
        <v>9490</v>
      </c>
    </row>
    <row r="61" spans="1:10" ht="36" customHeight="1">
      <c r="A61" s="30" t="s">
        <v>725</v>
      </c>
      <c r="B61" s="45" t="s">
        <v>724</v>
      </c>
      <c r="C61" s="45" t="s">
        <v>23</v>
      </c>
      <c r="D61" s="45" t="s">
        <v>15</v>
      </c>
      <c r="E61" s="45" t="s">
        <v>206</v>
      </c>
      <c r="F61" s="36">
        <f>ведомств!F268</f>
        <v>6659.178</v>
      </c>
      <c r="G61" s="36">
        <f>ведомств!G268</f>
        <v>0</v>
      </c>
      <c r="H61" s="36">
        <f>ведомств!H268</f>
        <v>0</v>
      </c>
      <c r="I61" s="36">
        <f>ведомств!I268</f>
        <v>0</v>
      </c>
      <c r="J61" s="36">
        <f>ведомств!J268</f>
        <v>6659.178</v>
      </c>
    </row>
    <row r="62" spans="1:10" ht="36" customHeight="1">
      <c r="A62" s="139" t="s">
        <v>807</v>
      </c>
      <c r="B62" s="2" t="s">
        <v>808</v>
      </c>
      <c r="C62" s="45"/>
      <c r="D62" s="45"/>
      <c r="E62" s="45"/>
      <c r="F62" s="39">
        <f>F63</f>
        <v>89540.59999999999</v>
      </c>
      <c r="G62" s="39">
        <f>G63</f>
        <v>0</v>
      </c>
      <c r="H62" s="39">
        <f>H63</f>
        <v>0</v>
      </c>
      <c r="I62" s="39">
        <f>I63</f>
        <v>0</v>
      </c>
      <c r="J62" s="39">
        <f>J63</f>
        <v>89540.59999999999</v>
      </c>
    </row>
    <row r="63" spans="1:10" ht="36" customHeight="1">
      <c r="A63" s="136" t="s">
        <v>809</v>
      </c>
      <c r="B63" s="45" t="s">
        <v>805</v>
      </c>
      <c r="C63" s="45" t="s">
        <v>56</v>
      </c>
      <c r="D63" s="45" t="s">
        <v>209</v>
      </c>
      <c r="E63" s="45" t="s">
        <v>204</v>
      </c>
      <c r="F63" s="36">
        <f>ведомств!F351+ведомств!F251</f>
        <v>89540.59999999999</v>
      </c>
      <c r="G63" s="36">
        <f>ведомств!G351+ведомств!G251</f>
        <v>0</v>
      </c>
      <c r="H63" s="36">
        <f>ведомств!H351+ведомств!H251</f>
        <v>0</v>
      </c>
      <c r="I63" s="36">
        <f>ведомств!I351+ведомств!I251</f>
        <v>0</v>
      </c>
      <c r="J63" s="36">
        <f>ведомств!J351+ведомств!J251</f>
        <v>89540.59999999999</v>
      </c>
    </row>
    <row r="64" spans="1:10" ht="23.25" customHeight="1">
      <c r="A64" s="116" t="s">
        <v>728</v>
      </c>
      <c r="B64" s="2" t="s">
        <v>726</v>
      </c>
      <c r="C64" s="2"/>
      <c r="D64" s="2"/>
      <c r="E64" s="2"/>
      <c r="F64" s="39">
        <f>F65</f>
        <v>0</v>
      </c>
      <c r="G64" s="39">
        <f>G65</f>
        <v>0</v>
      </c>
      <c r="H64" s="39">
        <f>H65</f>
        <v>0</v>
      </c>
      <c r="I64" s="39">
        <f>I65</f>
        <v>0</v>
      </c>
      <c r="J64" s="39">
        <f>J65</f>
        <v>0</v>
      </c>
    </row>
    <row r="65" spans="1:10" ht="57" customHeight="1">
      <c r="A65" s="30" t="s">
        <v>730</v>
      </c>
      <c r="B65" s="45" t="s">
        <v>727</v>
      </c>
      <c r="C65" s="45" t="s">
        <v>30</v>
      </c>
      <c r="D65" s="45" t="s">
        <v>207</v>
      </c>
      <c r="E65" s="45" t="s">
        <v>204</v>
      </c>
      <c r="F65" s="36">
        <f>ведомств!F196</f>
        <v>0</v>
      </c>
      <c r="G65" s="36">
        <f>ведомств!G196</f>
        <v>0</v>
      </c>
      <c r="H65" s="36">
        <f>ведомств!H196</f>
        <v>0</v>
      </c>
      <c r="I65" s="36">
        <f>ведомств!I196</f>
        <v>0</v>
      </c>
      <c r="J65" s="36">
        <f>ведомств!J196</f>
        <v>0</v>
      </c>
    </row>
    <row r="66" spans="1:10" s="25" customFormat="1" ht="35.25" customHeight="1">
      <c r="A66" s="33" t="s">
        <v>512</v>
      </c>
      <c r="B66" s="2" t="s">
        <v>318</v>
      </c>
      <c r="C66" s="2"/>
      <c r="D66" s="2"/>
      <c r="E66" s="2"/>
      <c r="F66" s="39">
        <f>SUM(F67:F79)</f>
        <v>5834.099999999999</v>
      </c>
      <c r="G66" s="39">
        <f>SUM(G67:G79)</f>
        <v>0</v>
      </c>
      <c r="H66" s="39">
        <f>SUM(H67:H79)</f>
        <v>0</v>
      </c>
      <c r="I66" s="39">
        <f>SUM(I67:I79)</f>
        <v>0</v>
      </c>
      <c r="J66" s="39">
        <f>SUM(J67:J79)</f>
        <v>5834.099999999999</v>
      </c>
    </row>
    <row r="67" spans="1:10" s="25" customFormat="1" ht="42.75" customHeight="1">
      <c r="A67" s="30" t="s">
        <v>752</v>
      </c>
      <c r="B67" s="45" t="s">
        <v>750</v>
      </c>
      <c r="C67" s="45" t="s">
        <v>30</v>
      </c>
      <c r="D67" s="45" t="s">
        <v>16</v>
      </c>
      <c r="E67" s="45" t="s">
        <v>204</v>
      </c>
      <c r="F67" s="36">
        <f>ведомств!F108</f>
        <v>0</v>
      </c>
      <c r="G67" s="36">
        <f>ведомств!G108</f>
        <v>0</v>
      </c>
      <c r="H67" s="36">
        <f>ведомств!H108</f>
        <v>0</v>
      </c>
      <c r="I67" s="36">
        <f>ведомств!I108</f>
        <v>0</v>
      </c>
      <c r="J67" s="36">
        <f>ведомств!J108</f>
        <v>0</v>
      </c>
    </row>
    <row r="68" spans="1:10" s="25" customFormat="1" ht="42.75" customHeight="1">
      <c r="A68" s="30" t="s">
        <v>981</v>
      </c>
      <c r="B68" s="45" t="s">
        <v>750</v>
      </c>
      <c r="C68" s="45" t="s">
        <v>29</v>
      </c>
      <c r="D68" s="45" t="s">
        <v>16</v>
      </c>
      <c r="E68" s="45" t="s">
        <v>204</v>
      </c>
      <c r="F68" s="36">
        <f>ведомств!F109</f>
        <v>1500</v>
      </c>
      <c r="G68" s="36">
        <f>ведомств!G109</f>
        <v>0</v>
      </c>
      <c r="H68" s="36">
        <f>ведомств!H109</f>
        <v>0</v>
      </c>
      <c r="I68" s="36">
        <f>ведомств!I109</f>
        <v>0</v>
      </c>
      <c r="J68" s="36">
        <f>ведомств!J109</f>
        <v>1500</v>
      </c>
    </row>
    <row r="69" spans="1:10" s="25" customFormat="1" ht="69.75" customHeight="1">
      <c r="A69" s="30" t="s">
        <v>499</v>
      </c>
      <c r="B69" s="45" t="s">
        <v>459</v>
      </c>
      <c r="C69" s="45" t="s">
        <v>26</v>
      </c>
      <c r="D69" s="45" t="s">
        <v>16</v>
      </c>
      <c r="E69" s="45" t="s">
        <v>204</v>
      </c>
      <c r="F69" s="36">
        <f>ведомств!F111</f>
        <v>0</v>
      </c>
      <c r="G69" s="36">
        <f>ведомств!G111</f>
        <v>0</v>
      </c>
      <c r="H69" s="36">
        <f>ведомств!H111</f>
        <v>0</v>
      </c>
      <c r="I69" s="36">
        <f>ведомств!I111</f>
        <v>0</v>
      </c>
      <c r="J69" s="36">
        <f>ведомств!J111</f>
        <v>0</v>
      </c>
    </row>
    <row r="70" spans="1:10" s="25" customFormat="1" ht="50.25" customHeight="1">
      <c r="A70" s="30" t="s">
        <v>868</v>
      </c>
      <c r="B70" s="45" t="s">
        <v>459</v>
      </c>
      <c r="C70" s="45" t="s">
        <v>30</v>
      </c>
      <c r="D70" s="45" t="s">
        <v>16</v>
      </c>
      <c r="E70" s="45" t="s">
        <v>204</v>
      </c>
      <c r="F70" s="36">
        <f>ведомств!F112</f>
        <v>528.3</v>
      </c>
      <c r="G70" s="36">
        <f>ведомств!G112</f>
        <v>0</v>
      </c>
      <c r="H70" s="36">
        <f>ведомств!H112</f>
        <v>0</v>
      </c>
      <c r="I70" s="36">
        <f>ведомств!I112</f>
        <v>0</v>
      </c>
      <c r="J70" s="36">
        <f>ведомств!J112</f>
        <v>528.3</v>
      </c>
    </row>
    <row r="71" spans="1:10" s="25" customFormat="1" ht="78" customHeight="1">
      <c r="A71" s="30" t="s">
        <v>501</v>
      </c>
      <c r="B71" s="45" t="s">
        <v>748</v>
      </c>
      <c r="C71" s="45" t="s">
        <v>26</v>
      </c>
      <c r="D71" s="45" t="s">
        <v>16</v>
      </c>
      <c r="E71" s="45" t="s">
        <v>204</v>
      </c>
      <c r="F71" s="36">
        <f>ведомств!F116</f>
        <v>352.2</v>
      </c>
      <c r="G71" s="36">
        <v>-352.2</v>
      </c>
      <c r="H71" s="36">
        <f>ведомств!H116</f>
        <v>0</v>
      </c>
      <c r="I71" s="36">
        <f>ведомств!I116</f>
        <v>0</v>
      </c>
      <c r="J71" s="36">
        <f>F71+G71+H71+I71</f>
        <v>0</v>
      </c>
    </row>
    <row r="72" spans="1:10" s="25" customFormat="1" ht="62.25" customHeight="1">
      <c r="A72" s="30" t="s">
        <v>1037</v>
      </c>
      <c r="B72" s="45" t="s">
        <v>748</v>
      </c>
      <c r="C72" s="45" t="s">
        <v>30</v>
      </c>
      <c r="D72" s="45" t="s">
        <v>16</v>
      </c>
      <c r="E72" s="45" t="s">
        <v>204</v>
      </c>
      <c r="F72" s="36">
        <v>0</v>
      </c>
      <c r="G72" s="36">
        <v>352.2</v>
      </c>
      <c r="H72" s="36">
        <f>ведомств!H116</f>
        <v>0</v>
      </c>
      <c r="I72" s="36">
        <f>ведомств!I116</f>
        <v>0</v>
      </c>
      <c r="J72" s="36">
        <f>ведомств!J116</f>
        <v>352.2</v>
      </c>
    </row>
    <row r="73" spans="1:10" s="25" customFormat="1" ht="77.25" customHeight="1">
      <c r="A73" s="31" t="s">
        <v>461</v>
      </c>
      <c r="B73" s="45" t="s">
        <v>460</v>
      </c>
      <c r="C73" s="45" t="s">
        <v>26</v>
      </c>
      <c r="D73" s="45" t="s">
        <v>16</v>
      </c>
      <c r="E73" s="45" t="s">
        <v>204</v>
      </c>
      <c r="F73" s="36">
        <f>ведомств!F114</f>
        <v>176.1</v>
      </c>
      <c r="G73" s="36">
        <v>-176.1</v>
      </c>
      <c r="H73" s="36">
        <f>ведомств!H114</f>
        <v>0</v>
      </c>
      <c r="I73" s="36">
        <f>ведомств!I114</f>
        <v>0</v>
      </c>
      <c r="J73" s="36">
        <f>F73+G73+H73+I73</f>
        <v>0</v>
      </c>
    </row>
    <row r="74" spans="1:10" s="25" customFormat="1" ht="53.25" customHeight="1">
      <c r="A74" s="31" t="s">
        <v>1038</v>
      </c>
      <c r="B74" s="45" t="s">
        <v>460</v>
      </c>
      <c r="C74" s="45" t="s">
        <v>30</v>
      </c>
      <c r="D74" s="45" t="s">
        <v>16</v>
      </c>
      <c r="E74" s="45" t="s">
        <v>204</v>
      </c>
      <c r="F74" s="36">
        <v>0</v>
      </c>
      <c r="G74" s="36">
        <v>176.1</v>
      </c>
      <c r="H74" s="36">
        <f>ведомств!H114</f>
        <v>0</v>
      </c>
      <c r="I74" s="36">
        <f>ведомств!I114</f>
        <v>0</v>
      </c>
      <c r="J74" s="36">
        <f>ведомств!J114</f>
        <v>176.1</v>
      </c>
    </row>
    <row r="75" spans="1:10" s="25" customFormat="1" ht="62.25" customHeight="1">
      <c r="A75" s="130" t="s">
        <v>980</v>
      </c>
      <c r="B75" s="45" t="s">
        <v>783</v>
      </c>
      <c r="C75" s="45" t="s">
        <v>26</v>
      </c>
      <c r="D75" s="45" t="s">
        <v>16</v>
      </c>
      <c r="E75" s="45" t="s">
        <v>204</v>
      </c>
      <c r="F75" s="36">
        <f>ведомств!F118</f>
        <v>1005.7729999999999</v>
      </c>
      <c r="G75" s="36">
        <f>ведомств!G118</f>
        <v>0</v>
      </c>
      <c r="H75" s="36">
        <f>ведомств!H118</f>
        <v>0</v>
      </c>
      <c r="I75" s="36">
        <f>ведомств!I118</f>
        <v>0</v>
      </c>
      <c r="J75" s="36">
        <f>ведомств!J118</f>
        <v>1005.7729999999999</v>
      </c>
    </row>
    <row r="76" spans="1:10" s="25" customFormat="1" ht="62.25" customHeight="1">
      <c r="A76" s="130" t="s">
        <v>979</v>
      </c>
      <c r="B76" s="45" t="s">
        <v>783</v>
      </c>
      <c r="C76" s="45" t="s">
        <v>29</v>
      </c>
      <c r="D76" s="45" t="s">
        <v>16</v>
      </c>
      <c r="E76" s="45" t="s">
        <v>204</v>
      </c>
      <c r="F76" s="36">
        <f>ведомств!F119</f>
        <v>1237.494</v>
      </c>
      <c r="G76" s="36">
        <f>ведомств!G119</f>
        <v>0</v>
      </c>
      <c r="H76" s="36">
        <f>ведомств!H119</f>
        <v>0</v>
      </c>
      <c r="I76" s="36">
        <f>ведомств!I119</f>
        <v>0</v>
      </c>
      <c r="J76" s="36">
        <f>ведомств!J119</f>
        <v>1237.494</v>
      </c>
    </row>
    <row r="77" spans="1:10" s="25" customFormat="1" ht="69.75" customHeight="1">
      <c r="A77" s="130" t="s">
        <v>979</v>
      </c>
      <c r="B77" s="45" t="s">
        <v>783</v>
      </c>
      <c r="C77" s="45" t="s">
        <v>29</v>
      </c>
      <c r="D77" s="45" t="s">
        <v>16</v>
      </c>
      <c r="E77" s="45" t="s">
        <v>6</v>
      </c>
      <c r="F77" s="36">
        <f>ведомств!F100</f>
        <v>483.433</v>
      </c>
      <c r="G77" s="36">
        <f>ведомств!G100</f>
        <v>0</v>
      </c>
      <c r="H77" s="36">
        <f>ведомств!H100</f>
        <v>0</v>
      </c>
      <c r="I77" s="36">
        <f>ведомств!I100</f>
        <v>0</v>
      </c>
      <c r="J77" s="36">
        <f>ведомств!J100</f>
        <v>483.433</v>
      </c>
    </row>
    <row r="78" spans="1:10" s="25" customFormat="1" ht="83.25" customHeight="1">
      <c r="A78" s="130" t="s">
        <v>983</v>
      </c>
      <c r="B78" s="45" t="s">
        <v>784</v>
      </c>
      <c r="C78" s="45" t="s">
        <v>26</v>
      </c>
      <c r="D78" s="45" t="s">
        <v>16</v>
      </c>
      <c r="E78" s="45" t="s">
        <v>204</v>
      </c>
      <c r="F78" s="36">
        <f>ведомств!F121</f>
        <v>0</v>
      </c>
      <c r="G78" s="36">
        <f>ведомств!G121</f>
        <v>0</v>
      </c>
      <c r="H78" s="36">
        <f>ведомств!H121</f>
        <v>0</v>
      </c>
      <c r="I78" s="36">
        <f>ведомств!I121</f>
        <v>0</v>
      </c>
      <c r="J78" s="36">
        <f>ведомств!J121</f>
        <v>0</v>
      </c>
    </row>
    <row r="79" spans="1:10" s="25" customFormat="1" ht="65.25" customHeight="1">
      <c r="A79" s="130" t="s">
        <v>982</v>
      </c>
      <c r="B79" s="45" t="s">
        <v>784</v>
      </c>
      <c r="C79" s="45" t="s">
        <v>29</v>
      </c>
      <c r="D79" s="45" t="s">
        <v>16</v>
      </c>
      <c r="E79" s="45" t="s">
        <v>204</v>
      </c>
      <c r="F79" s="36">
        <f>ведомств!F122</f>
        <v>550.8</v>
      </c>
      <c r="G79" s="36">
        <f>ведомств!G122</f>
        <v>0</v>
      </c>
      <c r="H79" s="36">
        <f>ведомств!H122</f>
        <v>0</v>
      </c>
      <c r="I79" s="36">
        <f>ведомств!I122</f>
        <v>0</v>
      </c>
      <c r="J79" s="36">
        <f>ведомств!J122</f>
        <v>550.8</v>
      </c>
    </row>
    <row r="80" spans="1:10" s="25" customFormat="1" ht="36" customHeight="1">
      <c r="A80" s="33" t="s">
        <v>511</v>
      </c>
      <c r="B80" s="2" t="s">
        <v>320</v>
      </c>
      <c r="C80" s="2"/>
      <c r="D80" s="2"/>
      <c r="E80" s="2"/>
      <c r="F80" s="39">
        <f>F81+F82</f>
        <v>371</v>
      </c>
      <c r="G80" s="39">
        <f>G81+G82</f>
        <v>0</v>
      </c>
      <c r="H80" s="39">
        <f>H81+H82</f>
        <v>0</v>
      </c>
      <c r="I80" s="39">
        <f>I81+I82</f>
        <v>0</v>
      </c>
      <c r="J80" s="39">
        <f>J81+J82</f>
        <v>371</v>
      </c>
    </row>
    <row r="81" spans="1:10" s="25" customFormat="1" ht="36" customHeight="1">
      <c r="A81" s="31" t="s">
        <v>423</v>
      </c>
      <c r="B81" s="45" t="s">
        <v>560</v>
      </c>
      <c r="C81" s="45" t="s">
        <v>30</v>
      </c>
      <c r="D81" s="45" t="s">
        <v>209</v>
      </c>
      <c r="E81" s="45" t="s">
        <v>209</v>
      </c>
      <c r="F81" s="36">
        <f>ведомств!F35</f>
        <v>321</v>
      </c>
      <c r="G81" s="36">
        <f>ведомств!G35</f>
        <v>0</v>
      </c>
      <c r="H81" s="36">
        <f>ведомств!H35</f>
        <v>0</v>
      </c>
      <c r="I81" s="36">
        <f>ведомств!I35</f>
        <v>0</v>
      </c>
      <c r="J81" s="36">
        <f>ведомств!J35</f>
        <v>321</v>
      </c>
    </row>
    <row r="82" spans="1:10" s="25" customFormat="1" ht="36" customHeight="1">
      <c r="A82" s="31" t="s">
        <v>863</v>
      </c>
      <c r="B82" s="45" t="s">
        <v>560</v>
      </c>
      <c r="C82" s="45" t="s">
        <v>23</v>
      </c>
      <c r="D82" s="45" t="s">
        <v>209</v>
      </c>
      <c r="E82" s="45" t="s">
        <v>209</v>
      </c>
      <c r="F82" s="36">
        <f>ведомств!F36</f>
        <v>50</v>
      </c>
      <c r="G82" s="36">
        <f>ведомств!G36</f>
        <v>0</v>
      </c>
      <c r="H82" s="36">
        <f>ведомств!H36</f>
        <v>0</v>
      </c>
      <c r="I82" s="36">
        <f>ведомств!I36</f>
        <v>0</v>
      </c>
      <c r="J82" s="36">
        <f>ведомств!J36</f>
        <v>50</v>
      </c>
    </row>
    <row r="83" spans="1:10" s="25" customFormat="1" ht="35.25" customHeight="1">
      <c r="A83" s="105" t="s">
        <v>513</v>
      </c>
      <c r="B83" s="2" t="s">
        <v>302</v>
      </c>
      <c r="C83" s="2"/>
      <c r="D83" s="2"/>
      <c r="E83" s="2"/>
      <c r="F83" s="39">
        <f>F84+F85</f>
        <v>0</v>
      </c>
      <c r="G83" s="39">
        <f>G84+G85</f>
        <v>0</v>
      </c>
      <c r="H83" s="39">
        <f>H84+H85</f>
        <v>0</v>
      </c>
      <c r="I83" s="39">
        <f>I84+I85</f>
        <v>0</v>
      </c>
      <c r="J83" s="39">
        <f>J84+J85</f>
        <v>0</v>
      </c>
    </row>
    <row r="84" spans="1:10" s="25" customFormat="1" ht="60" customHeight="1">
      <c r="A84" s="30" t="s">
        <v>186</v>
      </c>
      <c r="B84" s="45" t="s">
        <v>409</v>
      </c>
      <c r="C84" s="45" t="s">
        <v>26</v>
      </c>
      <c r="D84" s="45" t="s">
        <v>206</v>
      </c>
      <c r="E84" s="45" t="s">
        <v>6</v>
      </c>
      <c r="F84" s="36">
        <f>ведомств!F576</f>
        <v>0</v>
      </c>
      <c r="G84" s="36">
        <f>ведомств!G576</f>
        <v>0</v>
      </c>
      <c r="H84" s="36">
        <f>ведомств!H576</f>
        <v>0</v>
      </c>
      <c r="I84" s="36">
        <f>ведомств!I576</f>
        <v>0</v>
      </c>
      <c r="J84" s="36">
        <f>ведомств!J576</f>
        <v>0</v>
      </c>
    </row>
    <row r="85" spans="1:10" s="25" customFormat="1" ht="33.75" customHeight="1">
      <c r="A85" s="30" t="s">
        <v>585</v>
      </c>
      <c r="B85" s="45" t="s">
        <v>409</v>
      </c>
      <c r="C85" s="45" t="s">
        <v>30</v>
      </c>
      <c r="D85" s="45" t="s">
        <v>206</v>
      </c>
      <c r="E85" s="45" t="s">
        <v>6</v>
      </c>
      <c r="F85" s="36">
        <f>ведомств!F577</f>
        <v>0</v>
      </c>
      <c r="G85" s="36">
        <f>ведомств!G577</f>
        <v>0</v>
      </c>
      <c r="H85" s="36">
        <f>ведомств!H577</f>
        <v>0</v>
      </c>
      <c r="I85" s="36">
        <f>ведомств!I577</f>
        <v>0</v>
      </c>
      <c r="J85" s="36">
        <f>ведомств!J577</f>
        <v>0</v>
      </c>
    </row>
    <row r="86" spans="1:10" s="25" customFormat="1" ht="33.75" customHeight="1">
      <c r="A86" s="139" t="s">
        <v>813</v>
      </c>
      <c r="B86" s="2" t="s">
        <v>815</v>
      </c>
      <c r="C86" s="2"/>
      <c r="D86" s="2"/>
      <c r="E86" s="2"/>
      <c r="F86" s="39">
        <f>F87</f>
        <v>4185.8</v>
      </c>
      <c r="G86" s="39">
        <f>G87</f>
        <v>0</v>
      </c>
      <c r="H86" s="39">
        <f>H87</f>
        <v>0</v>
      </c>
      <c r="I86" s="39">
        <f>I87</f>
        <v>0</v>
      </c>
      <c r="J86" s="39">
        <f>J87</f>
        <v>4185.8</v>
      </c>
    </row>
    <row r="87" spans="1:10" s="25" customFormat="1" ht="55.5" customHeight="1">
      <c r="A87" s="136" t="s">
        <v>817</v>
      </c>
      <c r="B87" s="45" t="s">
        <v>811</v>
      </c>
      <c r="C87" s="45" t="s">
        <v>30</v>
      </c>
      <c r="D87" s="45" t="s">
        <v>207</v>
      </c>
      <c r="E87" s="45" t="s">
        <v>207</v>
      </c>
      <c r="F87" s="36">
        <f>ведомств!F591+ведомств!F874</f>
        <v>4185.8</v>
      </c>
      <c r="G87" s="36">
        <f>ведомств!G591+ведомств!G874</f>
        <v>0</v>
      </c>
      <c r="H87" s="36">
        <f>ведомств!H591+ведомств!H874</f>
        <v>0</v>
      </c>
      <c r="I87" s="36">
        <f>ведомств!I591+ведомств!I874</f>
        <v>0</v>
      </c>
      <c r="J87" s="36">
        <f>ведомств!J591+ведомств!J874</f>
        <v>4185.8</v>
      </c>
    </row>
    <row r="88" spans="1:10" s="29" customFormat="1" ht="33.75" customHeight="1">
      <c r="A88" s="33" t="s">
        <v>509</v>
      </c>
      <c r="B88" s="2" t="s">
        <v>20</v>
      </c>
      <c r="C88" s="2"/>
      <c r="D88" s="2"/>
      <c r="E88" s="2"/>
      <c r="F88" s="39">
        <f>F89+F105+F146</f>
        <v>257018.19</v>
      </c>
      <c r="G88" s="39">
        <f>G89+G105+G146</f>
        <v>6.084022174945858E-14</v>
      </c>
      <c r="H88" s="39">
        <f>H89+H105+H146</f>
        <v>0</v>
      </c>
      <c r="I88" s="39">
        <f>I89+I105+I146</f>
        <v>0</v>
      </c>
      <c r="J88" s="39">
        <f>J89+J105+J146</f>
        <v>257018.18999999997</v>
      </c>
    </row>
    <row r="89" spans="1:10" s="35" customFormat="1" ht="12" customHeight="1">
      <c r="A89" s="27" t="s">
        <v>322</v>
      </c>
      <c r="B89" s="46" t="s">
        <v>316</v>
      </c>
      <c r="C89" s="46"/>
      <c r="D89" s="46"/>
      <c r="E89" s="46"/>
      <c r="F89" s="40">
        <f>SUM(F90:F102)</f>
        <v>104023.93999999999</v>
      </c>
      <c r="G89" s="40">
        <f>SUM(G90:G104)</f>
        <v>0</v>
      </c>
      <c r="H89" s="40">
        <f>SUM(H90:H104)</f>
        <v>0</v>
      </c>
      <c r="I89" s="40">
        <f>SUM(I90:I104)</f>
        <v>0</v>
      </c>
      <c r="J89" s="40">
        <f>SUM(J90:J104)</f>
        <v>104023.94</v>
      </c>
    </row>
    <row r="90" spans="1:10" s="35" customFormat="1" ht="110.25" customHeight="1">
      <c r="A90" s="30" t="s">
        <v>298</v>
      </c>
      <c r="B90" s="45" t="s">
        <v>426</v>
      </c>
      <c r="C90" s="45" t="s">
        <v>23</v>
      </c>
      <c r="D90" s="45" t="s">
        <v>15</v>
      </c>
      <c r="E90" s="45" t="s">
        <v>206</v>
      </c>
      <c r="F90" s="36">
        <f>ведомств!F737</f>
        <v>0</v>
      </c>
      <c r="G90" s="36">
        <f>ведомств!G737</f>
        <v>0</v>
      </c>
      <c r="H90" s="36">
        <f>ведомств!H737</f>
        <v>0</v>
      </c>
      <c r="I90" s="36">
        <f>ведомств!I737</f>
        <v>0</v>
      </c>
      <c r="J90" s="36">
        <f>ведомств!J737</f>
        <v>0</v>
      </c>
    </row>
    <row r="91" spans="1:10" s="35" customFormat="1" ht="69.75" customHeight="1">
      <c r="A91" s="30" t="s">
        <v>497</v>
      </c>
      <c r="B91" s="45" t="s">
        <v>451</v>
      </c>
      <c r="C91" s="45" t="s">
        <v>29</v>
      </c>
      <c r="D91" s="45" t="s">
        <v>15</v>
      </c>
      <c r="E91" s="45" t="s">
        <v>206</v>
      </c>
      <c r="F91" s="36">
        <f>ведомств!F739</f>
        <v>22207.04</v>
      </c>
      <c r="G91" s="36">
        <f>ведомств!G739</f>
        <v>0</v>
      </c>
      <c r="H91" s="36">
        <f>ведомств!H739</f>
        <v>0</v>
      </c>
      <c r="I91" s="36">
        <f>ведомств!I739</f>
        <v>0</v>
      </c>
      <c r="J91" s="36">
        <f>ведомств!J739</f>
        <v>22207.04</v>
      </c>
    </row>
    <row r="92" spans="1:10" s="35" customFormat="1" ht="57.75" customHeight="1">
      <c r="A92" s="31" t="s">
        <v>294</v>
      </c>
      <c r="B92" s="45" t="s">
        <v>452</v>
      </c>
      <c r="C92" s="45" t="s">
        <v>56</v>
      </c>
      <c r="D92" s="45" t="s">
        <v>15</v>
      </c>
      <c r="E92" s="45" t="s">
        <v>206</v>
      </c>
      <c r="F92" s="36">
        <f>ведомств!F898</f>
        <v>16695.6</v>
      </c>
      <c r="G92" s="36">
        <f>ведомств!G898</f>
        <v>0</v>
      </c>
      <c r="H92" s="36">
        <f>ведомств!H898</f>
        <v>0</v>
      </c>
      <c r="I92" s="36">
        <f>ведомств!I898</f>
        <v>0</v>
      </c>
      <c r="J92" s="36">
        <f>ведомств!J898</f>
        <v>16695.6</v>
      </c>
    </row>
    <row r="93" spans="1:10" s="35" customFormat="1" ht="94.5" customHeight="1">
      <c r="A93" s="31" t="s">
        <v>919</v>
      </c>
      <c r="B93" s="45" t="s">
        <v>453</v>
      </c>
      <c r="C93" s="45" t="s">
        <v>30</v>
      </c>
      <c r="D93" s="45" t="s">
        <v>15</v>
      </c>
      <c r="E93" s="45" t="s">
        <v>206</v>
      </c>
      <c r="F93" s="36">
        <f>ведомств!F741</f>
        <v>500</v>
      </c>
      <c r="G93" s="36">
        <f>ведомств!G741</f>
        <v>0</v>
      </c>
      <c r="H93" s="36">
        <f>ведомств!H741</f>
        <v>0</v>
      </c>
      <c r="I93" s="36">
        <f>ведомств!I741</f>
        <v>0</v>
      </c>
      <c r="J93" s="36">
        <f>ведомств!J741</f>
        <v>500</v>
      </c>
    </row>
    <row r="94" spans="1:10" s="35" customFormat="1" ht="82.5" customHeight="1">
      <c r="A94" s="31" t="s">
        <v>85</v>
      </c>
      <c r="B94" s="45" t="s">
        <v>453</v>
      </c>
      <c r="C94" s="45" t="s">
        <v>23</v>
      </c>
      <c r="D94" s="45" t="s">
        <v>15</v>
      </c>
      <c r="E94" s="45" t="s">
        <v>206</v>
      </c>
      <c r="F94" s="36">
        <f>ведомств!F742</f>
        <v>37363.4</v>
      </c>
      <c r="G94" s="36">
        <f>ведомств!G742</f>
        <v>0</v>
      </c>
      <c r="H94" s="36">
        <f>ведомств!H742</f>
        <v>0</v>
      </c>
      <c r="I94" s="36">
        <f>ведомств!I742</f>
        <v>0</v>
      </c>
      <c r="J94" s="36">
        <f>ведомств!J742</f>
        <v>37363.4</v>
      </c>
    </row>
    <row r="95" spans="1:10" s="35" customFormat="1" ht="82.5" customHeight="1">
      <c r="A95" s="30" t="s">
        <v>920</v>
      </c>
      <c r="B95" s="45" t="s">
        <v>454</v>
      </c>
      <c r="C95" s="45" t="s">
        <v>30</v>
      </c>
      <c r="D95" s="45" t="s">
        <v>15</v>
      </c>
      <c r="E95" s="45" t="s">
        <v>206</v>
      </c>
      <c r="F95" s="36">
        <f>ведомств!F744</f>
        <v>120</v>
      </c>
      <c r="G95" s="36">
        <f>ведомств!G744</f>
        <v>0</v>
      </c>
      <c r="H95" s="36">
        <f>ведомств!H744</f>
        <v>0</v>
      </c>
      <c r="I95" s="36">
        <f>ведомств!I744</f>
        <v>0</v>
      </c>
      <c r="J95" s="36">
        <f>ведомств!J744</f>
        <v>120</v>
      </c>
    </row>
    <row r="96" spans="1:10" s="35" customFormat="1" ht="57.75" customHeight="1">
      <c r="A96" s="30" t="s">
        <v>297</v>
      </c>
      <c r="B96" s="45" t="s">
        <v>454</v>
      </c>
      <c r="C96" s="45" t="s">
        <v>23</v>
      </c>
      <c r="D96" s="45" t="s">
        <v>15</v>
      </c>
      <c r="E96" s="45" t="s">
        <v>206</v>
      </c>
      <c r="F96" s="36">
        <f>ведомств!F745</f>
        <v>7827.4</v>
      </c>
      <c r="G96" s="36">
        <f>ведомств!G745</f>
        <v>0</v>
      </c>
      <c r="H96" s="36">
        <f>ведомств!H745</f>
        <v>0</v>
      </c>
      <c r="I96" s="36">
        <f>ведомств!I745</f>
        <v>0</v>
      </c>
      <c r="J96" s="36">
        <f>ведомств!J745</f>
        <v>7827.4</v>
      </c>
    </row>
    <row r="97" spans="1:10" s="35" customFormat="1" ht="48" customHeight="1">
      <c r="A97" s="31" t="s">
        <v>921</v>
      </c>
      <c r="B97" s="45" t="s">
        <v>455</v>
      </c>
      <c r="C97" s="45" t="s">
        <v>30</v>
      </c>
      <c r="D97" s="45" t="s">
        <v>15</v>
      </c>
      <c r="E97" s="45" t="s">
        <v>206</v>
      </c>
      <c r="F97" s="36">
        <f>ведомств!F747</f>
        <v>230</v>
      </c>
      <c r="G97" s="36">
        <f>ведомств!G747</f>
        <v>0</v>
      </c>
      <c r="H97" s="36">
        <f>ведомств!H747</f>
        <v>0</v>
      </c>
      <c r="I97" s="36">
        <f>ведомств!I747</f>
        <v>0</v>
      </c>
      <c r="J97" s="36">
        <f>ведомств!J747</f>
        <v>230</v>
      </c>
    </row>
    <row r="98" spans="1:10" s="35" customFormat="1" ht="34.5" customHeight="1">
      <c r="A98" s="31" t="s">
        <v>295</v>
      </c>
      <c r="B98" s="45" t="s">
        <v>455</v>
      </c>
      <c r="C98" s="45" t="s">
        <v>23</v>
      </c>
      <c r="D98" s="45" t="s">
        <v>15</v>
      </c>
      <c r="E98" s="45" t="s">
        <v>206</v>
      </c>
      <c r="F98" s="36">
        <f>ведомств!F748</f>
        <v>15739</v>
      </c>
      <c r="G98" s="36">
        <f>ведомств!G748</f>
        <v>0</v>
      </c>
      <c r="H98" s="36">
        <f>ведомств!H748</f>
        <v>0</v>
      </c>
      <c r="I98" s="36">
        <f>ведомств!I748</f>
        <v>0</v>
      </c>
      <c r="J98" s="36">
        <f>ведомств!J748</f>
        <v>15739</v>
      </c>
    </row>
    <row r="99" spans="1:10" s="35" customFormat="1" ht="58.5" customHeight="1">
      <c r="A99" s="31" t="s">
        <v>922</v>
      </c>
      <c r="B99" s="45" t="s">
        <v>456</v>
      </c>
      <c r="C99" s="45" t="s">
        <v>30</v>
      </c>
      <c r="D99" s="45" t="s">
        <v>15</v>
      </c>
      <c r="E99" s="45" t="s">
        <v>206</v>
      </c>
      <c r="F99" s="36">
        <f>ведомств!F750</f>
        <v>20</v>
      </c>
      <c r="G99" s="36">
        <f>ведомств!G750</f>
        <v>0</v>
      </c>
      <c r="H99" s="36">
        <f>ведомств!H750</f>
        <v>0</v>
      </c>
      <c r="I99" s="36">
        <f>ведомств!I750</f>
        <v>0</v>
      </c>
      <c r="J99" s="36">
        <f>ведомств!J750</f>
        <v>20</v>
      </c>
    </row>
    <row r="100" spans="1:10" s="35" customFormat="1" ht="47.25" customHeight="1">
      <c r="A100" s="31" t="s">
        <v>296</v>
      </c>
      <c r="B100" s="45" t="s">
        <v>456</v>
      </c>
      <c r="C100" s="45" t="s">
        <v>23</v>
      </c>
      <c r="D100" s="45" t="s">
        <v>15</v>
      </c>
      <c r="E100" s="45" t="s">
        <v>206</v>
      </c>
      <c r="F100" s="36">
        <f>ведомств!F751</f>
        <v>1470.4</v>
      </c>
      <c r="G100" s="36">
        <f>ведомств!G751</f>
        <v>0</v>
      </c>
      <c r="H100" s="36">
        <f>ведомств!H751</f>
        <v>0</v>
      </c>
      <c r="I100" s="36">
        <f>ведомств!I751</f>
        <v>0</v>
      </c>
      <c r="J100" s="36">
        <f>ведомств!J751</f>
        <v>1470.4</v>
      </c>
    </row>
    <row r="101" spans="1:10" s="35" customFormat="1" ht="57.75" customHeight="1">
      <c r="A101" s="30" t="s">
        <v>86</v>
      </c>
      <c r="B101" s="45" t="s">
        <v>457</v>
      </c>
      <c r="C101" s="45" t="s">
        <v>26</v>
      </c>
      <c r="D101" s="45" t="s">
        <v>15</v>
      </c>
      <c r="E101" s="45" t="s">
        <v>208</v>
      </c>
      <c r="F101" s="36">
        <f>ведомств!F760</f>
        <v>1703.8999999999999</v>
      </c>
      <c r="G101" s="36">
        <f>ведомств!G760</f>
        <v>-1.546</v>
      </c>
      <c r="H101" s="36">
        <f>ведомств!H760</f>
        <v>0</v>
      </c>
      <c r="I101" s="36">
        <f>ведомств!I760</f>
        <v>0</v>
      </c>
      <c r="J101" s="36">
        <f>ведомств!J760</f>
        <v>1702.3539999999998</v>
      </c>
    </row>
    <row r="102" spans="1:10" s="35" customFormat="1" ht="35.25" customHeight="1">
      <c r="A102" s="30" t="s">
        <v>594</v>
      </c>
      <c r="B102" s="45" t="s">
        <v>457</v>
      </c>
      <c r="C102" s="45" t="s">
        <v>30</v>
      </c>
      <c r="D102" s="45" t="s">
        <v>15</v>
      </c>
      <c r="E102" s="45" t="s">
        <v>208</v>
      </c>
      <c r="F102" s="36">
        <f>ведомств!F761</f>
        <v>147.2</v>
      </c>
      <c r="G102" s="36">
        <f>ведомств!G761</f>
        <v>-4.196</v>
      </c>
      <c r="H102" s="36">
        <f>ведомств!H761</f>
        <v>0</v>
      </c>
      <c r="I102" s="36">
        <f>ведомств!I761</f>
        <v>0</v>
      </c>
      <c r="J102" s="36">
        <f>ведомств!J761</f>
        <v>143.004</v>
      </c>
    </row>
    <row r="103" spans="1:10" s="35" customFormat="1" ht="35.25" customHeight="1">
      <c r="A103" s="30" t="s">
        <v>1046</v>
      </c>
      <c r="B103" s="45" t="s">
        <v>457</v>
      </c>
      <c r="C103" s="45" t="s">
        <v>23</v>
      </c>
      <c r="D103" s="45" t="s">
        <v>15</v>
      </c>
      <c r="E103" s="45" t="s">
        <v>208</v>
      </c>
      <c r="F103" s="36">
        <f>ведомств!F762</f>
        <v>0</v>
      </c>
      <c r="G103" s="36">
        <f>ведомств!G762</f>
        <v>1.546</v>
      </c>
      <c r="H103" s="36">
        <f>ведомств!H762</f>
        <v>0</v>
      </c>
      <c r="I103" s="36">
        <f>ведомств!I762</f>
        <v>0</v>
      </c>
      <c r="J103" s="36">
        <f>ведомств!J762</f>
        <v>1.546</v>
      </c>
    </row>
    <row r="104" spans="1:10" s="35" customFormat="1" ht="35.25" customHeight="1">
      <c r="A104" s="30" t="s">
        <v>1047</v>
      </c>
      <c r="B104" s="45" t="s">
        <v>457</v>
      </c>
      <c r="C104" s="45" t="s">
        <v>21</v>
      </c>
      <c r="D104" s="45" t="s">
        <v>15</v>
      </c>
      <c r="E104" s="45" t="s">
        <v>208</v>
      </c>
      <c r="F104" s="36">
        <f>ведомств!F763</f>
        <v>0</v>
      </c>
      <c r="G104" s="36">
        <f>ведомств!G763</f>
        <v>4.196</v>
      </c>
      <c r="H104" s="36">
        <f>ведомств!H763</f>
        <v>0</v>
      </c>
      <c r="I104" s="36">
        <f>ведомств!I763</f>
        <v>0</v>
      </c>
      <c r="J104" s="36">
        <f>ведомств!J763</f>
        <v>4.196</v>
      </c>
    </row>
    <row r="105" spans="1:10" s="35" customFormat="1" ht="24" customHeight="1">
      <c r="A105" s="27" t="s">
        <v>323</v>
      </c>
      <c r="B105" s="46" t="s">
        <v>321</v>
      </c>
      <c r="C105" s="46"/>
      <c r="D105" s="46"/>
      <c r="E105" s="46"/>
      <c r="F105" s="40">
        <f>SUM(F106:F145)</f>
        <v>104552.30000000002</v>
      </c>
      <c r="G105" s="40">
        <f>SUM(G106:G145)</f>
        <v>6.084022174945858E-14</v>
      </c>
      <c r="H105" s="40">
        <f>SUM(H106:H145)</f>
        <v>0</v>
      </c>
      <c r="I105" s="40">
        <f>SUM(I106:I145)</f>
        <v>0</v>
      </c>
      <c r="J105" s="40">
        <f>SUM(J106:J145)</f>
        <v>104552.3</v>
      </c>
    </row>
    <row r="106" spans="1:10" s="35" customFormat="1" ht="46.5" customHeight="1">
      <c r="A106" s="30" t="s">
        <v>229</v>
      </c>
      <c r="B106" s="45" t="s">
        <v>427</v>
      </c>
      <c r="C106" s="45" t="s">
        <v>23</v>
      </c>
      <c r="D106" s="45" t="s">
        <v>15</v>
      </c>
      <c r="E106" s="45" t="s">
        <v>205</v>
      </c>
      <c r="F106" s="36">
        <f>ведомств!F688</f>
        <v>13616.7</v>
      </c>
      <c r="G106" s="36">
        <f>ведомств!G688</f>
        <v>0</v>
      </c>
      <c r="H106" s="36">
        <f>ведомств!H688</f>
        <v>0</v>
      </c>
      <c r="I106" s="36">
        <f>ведомств!I688</f>
        <v>0</v>
      </c>
      <c r="J106" s="36">
        <f>ведомств!J688</f>
        <v>13616.7</v>
      </c>
    </row>
    <row r="107" spans="1:10" s="35" customFormat="1" ht="46.5" customHeight="1">
      <c r="A107" s="30" t="s">
        <v>906</v>
      </c>
      <c r="B107" s="45" t="s">
        <v>427</v>
      </c>
      <c r="C107" s="45" t="s">
        <v>30</v>
      </c>
      <c r="D107" s="45" t="s">
        <v>15</v>
      </c>
      <c r="E107" s="45" t="s">
        <v>205</v>
      </c>
      <c r="F107" s="36">
        <f>ведомств!F687</f>
        <v>250</v>
      </c>
      <c r="G107" s="36">
        <f>ведомств!G687</f>
        <v>0</v>
      </c>
      <c r="H107" s="36">
        <f>ведомств!H687</f>
        <v>0</v>
      </c>
      <c r="I107" s="36">
        <f>ведомств!I687</f>
        <v>0</v>
      </c>
      <c r="J107" s="36">
        <f>ведомств!J687</f>
        <v>250</v>
      </c>
    </row>
    <row r="108" spans="1:10" s="35" customFormat="1" ht="46.5" customHeight="1">
      <c r="A108" s="31" t="s">
        <v>907</v>
      </c>
      <c r="B108" s="45" t="s">
        <v>428</v>
      </c>
      <c r="C108" s="45" t="s">
        <v>30</v>
      </c>
      <c r="D108" s="45" t="s">
        <v>15</v>
      </c>
      <c r="E108" s="45" t="s">
        <v>205</v>
      </c>
      <c r="F108" s="36">
        <f>ведомств!F690</f>
        <v>15</v>
      </c>
      <c r="G108" s="36">
        <f>ведомств!G690</f>
        <v>0</v>
      </c>
      <c r="H108" s="36">
        <f>ведомств!H690</f>
        <v>0</v>
      </c>
      <c r="I108" s="36">
        <f>ведомств!I690</f>
        <v>0</v>
      </c>
      <c r="J108" s="36">
        <f>ведомств!J690</f>
        <v>15</v>
      </c>
    </row>
    <row r="109" spans="1:10" s="35" customFormat="1" ht="49.5" customHeight="1">
      <c r="A109" s="31" t="s">
        <v>230</v>
      </c>
      <c r="B109" s="45" t="s">
        <v>428</v>
      </c>
      <c r="C109" s="45" t="s">
        <v>23</v>
      </c>
      <c r="D109" s="45" t="s">
        <v>15</v>
      </c>
      <c r="E109" s="45" t="s">
        <v>205</v>
      </c>
      <c r="F109" s="36">
        <f>ведомств!F691</f>
        <v>767.8</v>
      </c>
      <c r="G109" s="36">
        <f>ведомств!G691</f>
        <v>0</v>
      </c>
      <c r="H109" s="36">
        <f>ведомств!H691</f>
        <v>0</v>
      </c>
      <c r="I109" s="36">
        <f>ведомств!I691</f>
        <v>0</v>
      </c>
      <c r="J109" s="36">
        <f>ведомств!J691</f>
        <v>767.8</v>
      </c>
    </row>
    <row r="110" spans="1:10" s="35" customFormat="1" ht="49.5" customHeight="1">
      <c r="A110" s="31" t="s">
        <v>908</v>
      </c>
      <c r="B110" s="45" t="s">
        <v>429</v>
      </c>
      <c r="C110" s="45" t="s">
        <v>30</v>
      </c>
      <c r="D110" s="45" t="s">
        <v>15</v>
      </c>
      <c r="E110" s="45" t="s">
        <v>205</v>
      </c>
      <c r="F110" s="36">
        <f>ведомств!F693</f>
        <v>150</v>
      </c>
      <c r="G110" s="36">
        <f>ведомств!G693</f>
        <v>0</v>
      </c>
      <c r="H110" s="36">
        <f>ведомств!H693</f>
        <v>0</v>
      </c>
      <c r="I110" s="36">
        <f>ведомств!I693</f>
        <v>0</v>
      </c>
      <c r="J110" s="36">
        <f>ведомств!J693</f>
        <v>150</v>
      </c>
    </row>
    <row r="111" spans="1:10" s="35" customFormat="1" ht="37.5" customHeight="1">
      <c r="A111" s="31" t="s">
        <v>231</v>
      </c>
      <c r="B111" s="45" t="s">
        <v>429</v>
      </c>
      <c r="C111" s="45" t="s">
        <v>23</v>
      </c>
      <c r="D111" s="45" t="s">
        <v>15</v>
      </c>
      <c r="E111" s="45" t="s">
        <v>205</v>
      </c>
      <c r="F111" s="36">
        <f>ведомств!F694</f>
        <v>7727.2</v>
      </c>
      <c r="G111" s="36">
        <f>ведомств!G694</f>
        <v>0</v>
      </c>
      <c r="H111" s="36">
        <f>ведомств!H694</f>
        <v>0</v>
      </c>
      <c r="I111" s="36">
        <f>ведомств!I694</f>
        <v>0</v>
      </c>
      <c r="J111" s="36">
        <f>ведомств!J694</f>
        <v>7727.2</v>
      </c>
    </row>
    <row r="112" spans="1:10" s="35" customFormat="1" ht="71.25" customHeight="1">
      <c r="A112" s="30" t="s">
        <v>909</v>
      </c>
      <c r="B112" s="45" t="s">
        <v>431</v>
      </c>
      <c r="C112" s="45" t="s">
        <v>30</v>
      </c>
      <c r="D112" s="45" t="s">
        <v>15</v>
      </c>
      <c r="E112" s="45" t="s">
        <v>205</v>
      </c>
      <c r="F112" s="36">
        <f>ведомств!F696</f>
        <v>2</v>
      </c>
      <c r="G112" s="36">
        <f>ведомств!G696</f>
        <v>0</v>
      </c>
      <c r="H112" s="36">
        <f>ведомств!H696</f>
        <v>0</v>
      </c>
      <c r="I112" s="36">
        <f>ведомств!I696</f>
        <v>0</v>
      </c>
      <c r="J112" s="36">
        <f>ведомств!J696</f>
        <v>2</v>
      </c>
    </row>
    <row r="113" spans="1:10" s="35" customFormat="1" ht="57" customHeight="1">
      <c r="A113" s="30" t="s">
        <v>432</v>
      </c>
      <c r="B113" s="45" t="s">
        <v>431</v>
      </c>
      <c r="C113" s="45" t="s">
        <v>23</v>
      </c>
      <c r="D113" s="45" t="s">
        <v>15</v>
      </c>
      <c r="E113" s="45" t="s">
        <v>205</v>
      </c>
      <c r="F113" s="36">
        <f>ведомств!F697</f>
        <v>81.6</v>
      </c>
      <c r="G113" s="36">
        <f>ведомств!G697</f>
        <v>0</v>
      </c>
      <c r="H113" s="36">
        <f>ведомств!H697</f>
        <v>0</v>
      </c>
      <c r="I113" s="36">
        <f>ведомств!I697</f>
        <v>0</v>
      </c>
      <c r="J113" s="36">
        <f>ведомств!J697</f>
        <v>81.6</v>
      </c>
    </row>
    <row r="114" spans="1:10" s="35" customFormat="1" ht="57" customHeight="1">
      <c r="A114" s="30" t="s">
        <v>910</v>
      </c>
      <c r="B114" s="45" t="s">
        <v>434</v>
      </c>
      <c r="C114" s="45" t="s">
        <v>30</v>
      </c>
      <c r="D114" s="45" t="s">
        <v>15</v>
      </c>
      <c r="E114" s="45" t="s">
        <v>205</v>
      </c>
      <c r="F114" s="36">
        <f>ведомств!F699</f>
        <v>0.1</v>
      </c>
      <c r="G114" s="36">
        <f>ведомств!G699</f>
        <v>0</v>
      </c>
      <c r="H114" s="36">
        <f>ведомств!H699</f>
        <v>0</v>
      </c>
      <c r="I114" s="36">
        <f>ведомств!I699</f>
        <v>0</v>
      </c>
      <c r="J114" s="36">
        <f>ведомств!J699</f>
        <v>0.1</v>
      </c>
    </row>
    <row r="115" spans="1:10" s="35" customFormat="1" ht="57" customHeight="1">
      <c r="A115" s="30" t="s">
        <v>435</v>
      </c>
      <c r="B115" s="45" t="s">
        <v>434</v>
      </c>
      <c r="C115" s="45" t="s">
        <v>23</v>
      </c>
      <c r="D115" s="45" t="s">
        <v>15</v>
      </c>
      <c r="E115" s="45" t="s">
        <v>205</v>
      </c>
      <c r="F115" s="36">
        <f>ведомств!F700</f>
        <v>6.4</v>
      </c>
      <c r="G115" s="36">
        <f>ведомств!G700</f>
        <v>0</v>
      </c>
      <c r="H115" s="36">
        <f>ведомств!H700</f>
        <v>0</v>
      </c>
      <c r="I115" s="36">
        <f>ведомств!I700</f>
        <v>0</v>
      </c>
      <c r="J115" s="36">
        <f>ведомств!J700</f>
        <v>6.4</v>
      </c>
    </row>
    <row r="116" spans="1:10" s="35" customFormat="1" ht="67.5" customHeight="1">
      <c r="A116" s="30" t="s">
        <v>911</v>
      </c>
      <c r="B116" s="45" t="s">
        <v>436</v>
      </c>
      <c r="C116" s="45" t="s">
        <v>30</v>
      </c>
      <c r="D116" s="45" t="s">
        <v>15</v>
      </c>
      <c r="E116" s="45" t="s">
        <v>205</v>
      </c>
      <c r="F116" s="36">
        <f>ведомств!F702</f>
        <v>16</v>
      </c>
      <c r="G116" s="36">
        <f>ведомств!G702</f>
        <v>0</v>
      </c>
      <c r="H116" s="36">
        <f>ведомств!H702</f>
        <v>0</v>
      </c>
      <c r="I116" s="36">
        <f>ведомств!I702</f>
        <v>0</v>
      </c>
      <c r="J116" s="36">
        <f>ведомств!J702</f>
        <v>16</v>
      </c>
    </row>
    <row r="117" spans="1:10" s="35" customFormat="1" ht="66.75" customHeight="1">
      <c r="A117" s="30" t="s">
        <v>372</v>
      </c>
      <c r="B117" s="45" t="s">
        <v>436</v>
      </c>
      <c r="C117" s="45" t="s">
        <v>23</v>
      </c>
      <c r="D117" s="45" t="s">
        <v>15</v>
      </c>
      <c r="E117" s="45" t="s">
        <v>205</v>
      </c>
      <c r="F117" s="36">
        <f>ведомств!F703</f>
        <v>570.8</v>
      </c>
      <c r="G117" s="36">
        <f>ведомств!G703</f>
        <v>0</v>
      </c>
      <c r="H117" s="36">
        <f>ведомств!H703</f>
        <v>0</v>
      </c>
      <c r="I117" s="36">
        <f>ведомств!I703</f>
        <v>0</v>
      </c>
      <c r="J117" s="36">
        <f>ведомств!J703</f>
        <v>570.8</v>
      </c>
    </row>
    <row r="118" spans="1:10" s="35" customFormat="1" ht="66.75" customHeight="1">
      <c r="A118" s="31" t="s">
        <v>924</v>
      </c>
      <c r="B118" s="45" t="s">
        <v>437</v>
      </c>
      <c r="C118" s="45" t="s">
        <v>26</v>
      </c>
      <c r="D118" s="45" t="s">
        <v>15</v>
      </c>
      <c r="E118" s="45" t="s">
        <v>205</v>
      </c>
      <c r="F118" s="36">
        <f>ведомств!F765</f>
        <v>3041.937</v>
      </c>
      <c r="G118" s="36">
        <f>ведомств!G765</f>
        <v>0</v>
      </c>
      <c r="H118" s="36">
        <f>ведомств!H765</f>
        <v>0</v>
      </c>
      <c r="I118" s="36">
        <f>ведомств!I765</f>
        <v>0</v>
      </c>
      <c r="J118" s="36">
        <f>ведомств!J765</f>
        <v>3041.937</v>
      </c>
    </row>
    <row r="119" spans="1:10" s="35" customFormat="1" ht="42" customHeight="1">
      <c r="A119" s="31" t="s">
        <v>912</v>
      </c>
      <c r="B119" s="45" t="s">
        <v>437</v>
      </c>
      <c r="C119" s="45" t="s">
        <v>30</v>
      </c>
      <c r="D119" s="45" t="s">
        <v>15</v>
      </c>
      <c r="E119" s="45" t="s">
        <v>205</v>
      </c>
      <c r="F119" s="36">
        <f>ведомств!F705+ведомств!F766</f>
        <v>597.963</v>
      </c>
      <c r="G119" s="36">
        <f>ведомств!G705+ведомств!G766</f>
        <v>0</v>
      </c>
      <c r="H119" s="36">
        <f>ведомств!H705+ведомств!H766</f>
        <v>0</v>
      </c>
      <c r="I119" s="36">
        <f>ведомств!I705+ведомств!I766</f>
        <v>0</v>
      </c>
      <c r="J119" s="36">
        <f>ведомств!J705+ведомств!J766</f>
        <v>597.963</v>
      </c>
    </row>
    <row r="120" spans="1:10" s="35" customFormat="1" ht="34.5" customHeight="1">
      <c r="A120" s="31" t="s">
        <v>232</v>
      </c>
      <c r="B120" s="45" t="s">
        <v>437</v>
      </c>
      <c r="C120" s="45" t="s">
        <v>23</v>
      </c>
      <c r="D120" s="45" t="s">
        <v>15</v>
      </c>
      <c r="E120" s="45" t="s">
        <v>205</v>
      </c>
      <c r="F120" s="36">
        <f>ведомств!F706</f>
        <v>11545.800000000001</v>
      </c>
      <c r="G120" s="36">
        <f>ведомств!G706</f>
        <v>0</v>
      </c>
      <c r="H120" s="36">
        <f>ведомств!H706</f>
        <v>0</v>
      </c>
      <c r="I120" s="36">
        <f>ведомств!I706</f>
        <v>0</v>
      </c>
      <c r="J120" s="36">
        <f>ведомств!J706</f>
        <v>11545.800000000001</v>
      </c>
    </row>
    <row r="121" spans="1:10" s="35" customFormat="1" ht="59.25" customHeight="1">
      <c r="A121" s="8" t="s">
        <v>925</v>
      </c>
      <c r="B121" s="45" t="s">
        <v>714</v>
      </c>
      <c r="C121" s="45" t="s">
        <v>30</v>
      </c>
      <c r="D121" s="45" t="s">
        <v>15</v>
      </c>
      <c r="E121" s="45" t="s">
        <v>208</v>
      </c>
      <c r="F121" s="36">
        <f>ведомств!F768</f>
        <v>20.6</v>
      </c>
      <c r="G121" s="36">
        <f>ведомств!G768</f>
        <v>0</v>
      </c>
      <c r="H121" s="36">
        <f>ведомств!H768</f>
        <v>0</v>
      </c>
      <c r="I121" s="36">
        <f>ведомств!I768</f>
        <v>0</v>
      </c>
      <c r="J121" s="36">
        <f>ведомств!J768</f>
        <v>20.6</v>
      </c>
    </row>
    <row r="122" spans="1:10" s="35" customFormat="1" ht="46.5" customHeight="1">
      <c r="A122" s="8" t="s">
        <v>716</v>
      </c>
      <c r="B122" s="45" t="s">
        <v>714</v>
      </c>
      <c r="C122" s="45" t="s">
        <v>23</v>
      </c>
      <c r="D122" s="45" t="s">
        <v>15</v>
      </c>
      <c r="E122" s="45" t="s">
        <v>205</v>
      </c>
      <c r="F122" s="36">
        <f>ведомств!F708</f>
        <v>0</v>
      </c>
      <c r="G122" s="36">
        <f>ведомств!G708</f>
        <v>0</v>
      </c>
      <c r="H122" s="36">
        <f>ведомств!H708</f>
        <v>0</v>
      </c>
      <c r="I122" s="36">
        <f>ведомств!I708</f>
        <v>0</v>
      </c>
      <c r="J122" s="36">
        <f>ведомств!J708</f>
        <v>0</v>
      </c>
    </row>
    <row r="123" spans="1:10" s="35" customFormat="1" ht="66" customHeight="1">
      <c r="A123" s="133" t="s">
        <v>923</v>
      </c>
      <c r="B123" s="45" t="s">
        <v>759</v>
      </c>
      <c r="C123" s="45" t="s">
        <v>30</v>
      </c>
      <c r="D123" s="45" t="s">
        <v>15</v>
      </c>
      <c r="E123" s="45" t="s">
        <v>208</v>
      </c>
      <c r="F123" s="36">
        <f>ведомств!F770</f>
        <v>187.4</v>
      </c>
      <c r="G123" s="36">
        <f>ведомств!G770</f>
        <v>0</v>
      </c>
      <c r="H123" s="36">
        <f>ведомств!H770</f>
        <v>0</v>
      </c>
      <c r="I123" s="36">
        <f>ведомств!I770</f>
        <v>0</v>
      </c>
      <c r="J123" s="36">
        <f>ведомств!J770</f>
        <v>187.4</v>
      </c>
    </row>
    <row r="124" spans="1:10" s="35" customFormat="1" ht="46.5" customHeight="1">
      <c r="A124" s="133" t="s">
        <v>761</v>
      </c>
      <c r="B124" s="45" t="s">
        <v>759</v>
      </c>
      <c r="C124" s="45" t="s">
        <v>23</v>
      </c>
      <c r="D124" s="45" t="s">
        <v>15</v>
      </c>
      <c r="E124" s="45" t="s">
        <v>208</v>
      </c>
      <c r="F124" s="36">
        <f>ведомств!F771</f>
        <v>0</v>
      </c>
      <c r="G124" s="36">
        <f>ведомств!G771</f>
        <v>0</v>
      </c>
      <c r="H124" s="36">
        <f>ведомств!H771</f>
        <v>0</v>
      </c>
      <c r="I124" s="36">
        <f>ведомств!I771</f>
        <v>0</v>
      </c>
      <c r="J124" s="36">
        <f>ведомств!J771</f>
        <v>0</v>
      </c>
    </row>
    <row r="125" spans="1:10" s="35" customFormat="1" ht="44.25" customHeight="1">
      <c r="A125" s="31" t="s">
        <v>592</v>
      </c>
      <c r="B125" s="45" t="s">
        <v>438</v>
      </c>
      <c r="C125" s="45" t="s">
        <v>23</v>
      </c>
      <c r="D125" s="45" t="s">
        <v>15</v>
      </c>
      <c r="E125" s="45" t="s">
        <v>205</v>
      </c>
      <c r="F125" s="36">
        <f>ведомств!F710</f>
        <v>0</v>
      </c>
      <c r="G125" s="36">
        <f>ведомств!G710</f>
        <v>0</v>
      </c>
      <c r="H125" s="36">
        <f>ведомств!H710</f>
        <v>0</v>
      </c>
      <c r="I125" s="36">
        <f>ведомств!I710</f>
        <v>0</v>
      </c>
      <c r="J125" s="36">
        <f>ведомств!J710</f>
        <v>0</v>
      </c>
    </row>
    <row r="126" spans="1:10" s="35" customFormat="1" ht="50.25" customHeight="1">
      <c r="A126" s="30" t="s">
        <v>913</v>
      </c>
      <c r="B126" s="45" t="s">
        <v>439</v>
      </c>
      <c r="C126" s="45" t="s">
        <v>30</v>
      </c>
      <c r="D126" s="45" t="s">
        <v>15</v>
      </c>
      <c r="E126" s="45" t="s">
        <v>205</v>
      </c>
      <c r="F126" s="36">
        <f>ведомств!F712</f>
        <v>7.136</v>
      </c>
      <c r="G126" s="36">
        <f>ведомств!G712</f>
        <v>0</v>
      </c>
      <c r="H126" s="36">
        <f>ведомств!H712</f>
        <v>0</v>
      </c>
      <c r="I126" s="36">
        <f>ведомств!I712</f>
        <v>0</v>
      </c>
      <c r="J126" s="36">
        <f>ведомств!J712</f>
        <v>7.136</v>
      </c>
    </row>
    <row r="127" spans="1:10" s="35" customFormat="1" ht="44.25" customHeight="1">
      <c r="A127" s="30" t="s">
        <v>593</v>
      </c>
      <c r="B127" s="45" t="s">
        <v>439</v>
      </c>
      <c r="C127" s="45" t="s">
        <v>23</v>
      </c>
      <c r="D127" s="45" t="s">
        <v>15</v>
      </c>
      <c r="E127" s="45" t="s">
        <v>205</v>
      </c>
      <c r="F127" s="36">
        <f>ведомств!F713</f>
        <v>503.26399999999995</v>
      </c>
      <c r="G127" s="36">
        <f>ведомств!G713</f>
        <v>0</v>
      </c>
      <c r="H127" s="36">
        <f>ведомств!H713</f>
        <v>0</v>
      </c>
      <c r="I127" s="36">
        <f>ведомств!I713</f>
        <v>0</v>
      </c>
      <c r="J127" s="36">
        <f>ведомств!J713</f>
        <v>503.26399999999995</v>
      </c>
    </row>
    <row r="128" spans="1:10" s="35" customFormat="1" ht="44.25" customHeight="1">
      <c r="A128" s="30" t="s">
        <v>914</v>
      </c>
      <c r="B128" s="45" t="s">
        <v>440</v>
      </c>
      <c r="C128" s="45" t="s">
        <v>30</v>
      </c>
      <c r="D128" s="45" t="s">
        <v>15</v>
      </c>
      <c r="E128" s="45" t="s">
        <v>205</v>
      </c>
      <c r="F128" s="36">
        <f>ведомств!F715</f>
        <v>305</v>
      </c>
      <c r="G128" s="36">
        <f>ведомств!G715</f>
        <v>0</v>
      </c>
      <c r="H128" s="36">
        <f>ведомств!H715</f>
        <v>0</v>
      </c>
      <c r="I128" s="36">
        <f>ведомств!I715</f>
        <v>0</v>
      </c>
      <c r="J128" s="36">
        <f>ведомств!J715</f>
        <v>305</v>
      </c>
    </row>
    <row r="129" spans="1:10" s="35" customFormat="1" ht="34.5" customHeight="1">
      <c r="A129" s="30" t="s">
        <v>233</v>
      </c>
      <c r="B129" s="45" t="s">
        <v>440</v>
      </c>
      <c r="C129" s="45" t="s">
        <v>23</v>
      </c>
      <c r="D129" s="45" t="s">
        <v>15</v>
      </c>
      <c r="E129" s="45" t="s">
        <v>205</v>
      </c>
      <c r="F129" s="36">
        <f>ведомств!F716</f>
        <v>22742.4</v>
      </c>
      <c r="G129" s="36">
        <f>ведомств!G716</f>
        <v>0</v>
      </c>
      <c r="H129" s="36">
        <f>ведомств!H716</f>
        <v>0</v>
      </c>
      <c r="I129" s="36">
        <f>ведомств!I716</f>
        <v>0</v>
      </c>
      <c r="J129" s="36">
        <f>ведомств!J716</f>
        <v>22742.4</v>
      </c>
    </row>
    <row r="130" spans="1:10" s="35" customFormat="1" ht="79.5" customHeight="1">
      <c r="A130" s="30" t="s">
        <v>78</v>
      </c>
      <c r="B130" s="45" t="s">
        <v>441</v>
      </c>
      <c r="C130" s="45" t="s">
        <v>23</v>
      </c>
      <c r="D130" s="45" t="s">
        <v>15</v>
      </c>
      <c r="E130" s="45" t="s">
        <v>205</v>
      </c>
      <c r="F130" s="36">
        <f>ведомств!F718</f>
        <v>0</v>
      </c>
      <c r="G130" s="36">
        <f>ведомств!G718</f>
        <v>0</v>
      </c>
      <c r="H130" s="36">
        <f>ведомств!H718</f>
        <v>0</v>
      </c>
      <c r="I130" s="36">
        <f>ведомств!I718</f>
        <v>0</v>
      </c>
      <c r="J130" s="36">
        <f>ведомств!J718</f>
        <v>0</v>
      </c>
    </row>
    <row r="131" spans="1:10" s="35" customFormat="1" ht="48.75" customHeight="1">
      <c r="A131" s="31" t="s">
        <v>915</v>
      </c>
      <c r="B131" s="45" t="s">
        <v>442</v>
      </c>
      <c r="C131" s="45" t="s">
        <v>30</v>
      </c>
      <c r="D131" s="45" t="s">
        <v>15</v>
      </c>
      <c r="E131" s="45" t="s">
        <v>205</v>
      </c>
      <c r="F131" s="36">
        <f>ведомств!F720</f>
        <v>250</v>
      </c>
      <c r="G131" s="36">
        <f>ведомств!G720</f>
        <v>0</v>
      </c>
      <c r="H131" s="36">
        <f>ведомств!H720</f>
        <v>0</v>
      </c>
      <c r="I131" s="36">
        <f>ведомств!I720</f>
        <v>0</v>
      </c>
      <c r="J131" s="36">
        <f>ведомств!J720</f>
        <v>250</v>
      </c>
    </row>
    <row r="132" spans="1:10" s="35" customFormat="1" ht="48.75" customHeight="1">
      <c r="A132" s="31" t="s">
        <v>79</v>
      </c>
      <c r="B132" s="45" t="s">
        <v>442</v>
      </c>
      <c r="C132" s="45" t="s">
        <v>23</v>
      </c>
      <c r="D132" s="45" t="s">
        <v>15</v>
      </c>
      <c r="E132" s="45" t="s">
        <v>205</v>
      </c>
      <c r="F132" s="36">
        <f>ведомств!F721</f>
        <v>27578.201000000005</v>
      </c>
      <c r="G132" s="36">
        <f>ведомств!G721</f>
        <v>-3041.082</v>
      </c>
      <c r="H132" s="36">
        <f>ведомств!H721</f>
        <v>0</v>
      </c>
      <c r="I132" s="36">
        <f>ведомств!I721</f>
        <v>0</v>
      </c>
      <c r="J132" s="36">
        <f>ведомств!J721</f>
        <v>24537.119000000006</v>
      </c>
    </row>
    <row r="133" spans="1:10" s="35" customFormat="1" ht="74.25" customHeight="1">
      <c r="A133" s="31" t="s">
        <v>867</v>
      </c>
      <c r="B133" s="45" t="s">
        <v>442</v>
      </c>
      <c r="C133" s="45" t="s">
        <v>26</v>
      </c>
      <c r="D133" s="45" t="s">
        <v>209</v>
      </c>
      <c r="E133" s="45" t="s">
        <v>6</v>
      </c>
      <c r="F133" s="36">
        <f>ведомств!F286</f>
        <v>1565.198</v>
      </c>
      <c r="G133" s="36">
        <f>ведомств!G286</f>
        <v>458.568</v>
      </c>
      <c r="H133" s="36">
        <f>ведомств!H286</f>
        <v>0</v>
      </c>
      <c r="I133" s="36">
        <f>ведомств!I286</f>
        <v>0</v>
      </c>
      <c r="J133" s="36">
        <f>ведомств!J286</f>
        <v>2023.766</v>
      </c>
    </row>
    <row r="134" spans="1:10" s="35" customFormat="1" ht="74.25" customHeight="1">
      <c r="A134" s="31" t="s">
        <v>867</v>
      </c>
      <c r="B134" s="45" t="s">
        <v>442</v>
      </c>
      <c r="C134" s="45" t="s">
        <v>26</v>
      </c>
      <c r="D134" s="45" t="s">
        <v>209</v>
      </c>
      <c r="E134" s="45" t="s">
        <v>204</v>
      </c>
      <c r="F134" s="36">
        <f>ведомств!F353</f>
        <v>7530.733</v>
      </c>
      <c r="G134" s="36">
        <f>ведомств!G353</f>
        <v>2289.963</v>
      </c>
      <c r="H134" s="36">
        <f>ведомств!H353</f>
        <v>0</v>
      </c>
      <c r="I134" s="36">
        <f>ведомств!I353</f>
        <v>0</v>
      </c>
      <c r="J134" s="36">
        <f>ведомств!J353</f>
        <v>9820.696</v>
      </c>
    </row>
    <row r="135" spans="1:10" s="35" customFormat="1" ht="72" customHeight="1">
      <c r="A135" s="31" t="s">
        <v>867</v>
      </c>
      <c r="B135" s="45" t="s">
        <v>442</v>
      </c>
      <c r="C135" s="45" t="s">
        <v>26</v>
      </c>
      <c r="D135" s="45" t="s">
        <v>209</v>
      </c>
      <c r="E135" s="45" t="s">
        <v>205</v>
      </c>
      <c r="F135" s="36">
        <f>ведомств!F19+ведомств!F416</f>
        <v>889.327</v>
      </c>
      <c r="G135" s="36">
        <f>ведомств!G19+ведомств!G416</f>
        <v>125.70700000000001</v>
      </c>
      <c r="H135" s="36">
        <f>ведомств!H19+ведомств!H416</f>
        <v>0</v>
      </c>
      <c r="I135" s="36">
        <f>ведомств!I19+ведомств!I416</f>
        <v>0</v>
      </c>
      <c r="J135" s="36">
        <f>ведомств!J19+ведомств!J416</f>
        <v>1015.034</v>
      </c>
    </row>
    <row r="136" spans="1:10" s="35" customFormat="1" ht="48.75" customHeight="1">
      <c r="A136" s="31" t="s">
        <v>867</v>
      </c>
      <c r="B136" s="45" t="s">
        <v>442</v>
      </c>
      <c r="C136" s="45" t="s">
        <v>26</v>
      </c>
      <c r="D136" s="45" t="s">
        <v>210</v>
      </c>
      <c r="E136" s="45" t="s">
        <v>6</v>
      </c>
      <c r="F136" s="36">
        <f>ведомств!F44</f>
        <v>779.2650000000001</v>
      </c>
      <c r="G136" s="36">
        <f>ведомств!G44</f>
        <v>163.696</v>
      </c>
      <c r="H136" s="36">
        <f>ведомств!H44</f>
        <v>0</v>
      </c>
      <c r="I136" s="36">
        <f>ведомств!I44</f>
        <v>0</v>
      </c>
      <c r="J136" s="36">
        <f>ведомств!J44</f>
        <v>942.9610000000001</v>
      </c>
    </row>
    <row r="137" spans="1:10" s="35" customFormat="1" ht="70.5" customHeight="1">
      <c r="A137" s="31" t="s">
        <v>867</v>
      </c>
      <c r="B137" s="45" t="s">
        <v>442</v>
      </c>
      <c r="C137" s="45" t="s">
        <v>26</v>
      </c>
      <c r="D137" s="45" t="s">
        <v>15</v>
      </c>
      <c r="E137" s="45" t="s">
        <v>204</v>
      </c>
      <c r="F137" s="36">
        <f>ведомств!F681</f>
        <v>800</v>
      </c>
      <c r="G137" s="36">
        <f>ведомств!G681</f>
        <v>0</v>
      </c>
      <c r="H137" s="36">
        <f>ведомств!H681</f>
        <v>0</v>
      </c>
      <c r="I137" s="36">
        <f>ведомств!I681</f>
        <v>0</v>
      </c>
      <c r="J137" s="36">
        <f>ведомств!J681</f>
        <v>800</v>
      </c>
    </row>
    <row r="138" spans="1:10" s="35" customFormat="1" ht="72.75" customHeight="1">
      <c r="A138" s="31" t="s">
        <v>867</v>
      </c>
      <c r="B138" s="45" t="s">
        <v>442</v>
      </c>
      <c r="C138" s="45" t="s">
        <v>26</v>
      </c>
      <c r="D138" s="45" t="s">
        <v>15</v>
      </c>
      <c r="E138" s="45" t="s">
        <v>206</v>
      </c>
      <c r="F138" s="36">
        <f>ведомств!F753</f>
        <v>800</v>
      </c>
      <c r="G138" s="36">
        <f>ведомств!G753</f>
        <v>0</v>
      </c>
      <c r="H138" s="36">
        <f>ведомств!H753</f>
        <v>0</v>
      </c>
      <c r="I138" s="36">
        <f>ведомств!I753</f>
        <v>0</v>
      </c>
      <c r="J138" s="36">
        <f>ведомств!J753</f>
        <v>800</v>
      </c>
    </row>
    <row r="139" spans="1:10" s="35" customFormat="1" ht="48.75" customHeight="1">
      <c r="A139" s="31" t="s">
        <v>867</v>
      </c>
      <c r="B139" s="45" t="s">
        <v>442</v>
      </c>
      <c r="C139" s="45" t="s">
        <v>26</v>
      </c>
      <c r="D139" s="45" t="s">
        <v>16</v>
      </c>
      <c r="E139" s="45" t="s">
        <v>6</v>
      </c>
      <c r="F139" s="36">
        <f>ведомств!F102</f>
        <v>15.740000000000002</v>
      </c>
      <c r="G139" s="36">
        <f>ведомств!G102</f>
        <v>3.148</v>
      </c>
      <c r="H139" s="36">
        <f>ведомств!H102</f>
        <v>0</v>
      </c>
      <c r="I139" s="36">
        <f>ведомств!I102</f>
        <v>0</v>
      </c>
      <c r="J139" s="36">
        <f>ведомств!J102</f>
        <v>18.888</v>
      </c>
    </row>
    <row r="140" spans="1:10" s="35" customFormat="1" ht="48.75" customHeight="1">
      <c r="A140" s="31" t="s">
        <v>867</v>
      </c>
      <c r="B140" s="45" t="s">
        <v>442</v>
      </c>
      <c r="C140" s="45" t="s">
        <v>26</v>
      </c>
      <c r="D140" s="45" t="s">
        <v>16</v>
      </c>
      <c r="E140" s="45" t="s">
        <v>204</v>
      </c>
      <c r="F140" s="36">
        <f>ведомств!F124</f>
        <v>22.036</v>
      </c>
      <c r="G140" s="36">
        <f>ведомств!G124</f>
        <v>0</v>
      </c>
      <c r="H140" s="36">
        <f>ведомств!H124</f>
        <v>0</v>
      </c>
      <c r="I140" s="36">
        <f>ведомств!I124</f>
        <v>0</v>
      </c>
      <c r="J140" s="36">
        <f>ведомств!J124</f>
        <v>22.036</v>
      </c>
    </row>
    <row r="141" spans="1:10" s="35" customFormat="1" ht="71.25" customHeight="1">
      <c r="A141" s="30" t="s">
        <v>916</v>
      </c>
      <c r="B141" s="45" t="s">
        <v>443</v>
      </c>
      <c r="C141" s="45" t="s">
        <v>30</v>
      </c>
      <c r="D141" s="45" t="s">
        <v>15</v>
      </c>
      <c r="E141" s="45" t="s">
        <v>205</v>
      </c>
      <c r="F141" s="36">
        <f>ведомств!F723</f>
        <v>10</v>
      </c>
      <c r="G141" s="36">
        <f>ведомств!G723</f>
        <v>0</v>
      </c>
      <c r="H141" s="36">
        <f>ведомств!H723</f>
        <v>0</v>
      </c>
      <c r="I141" s="36">
        <f>ведомств!I723</f>
        <v>0</v>
      </c>
      <c r="J141" s="36">
        <f>ведомств!J723</f>
        <v>10</v>
      </c>
    </row>
    <row r="142" spans="1:10" s="35" customFormat="1" ht="60" customHeight="1">
      <c r="A142" s="30" t="s">
        <v>80</v>
      </c>
      <c r="B142" s="45" t="s">
        <v>443</v>
      </c>
      <c r="C142" s="45" t="s">
        <v>23</v>
      </c>
      <c r="D142" s="45" t="s">
        <v>15</v>
      </c>
      <c r="E142" s="45" t="s">
        <v>205</v>
      </c>
      <c r="F142" s="36">
        <f>ведомств!F724</f>
        <v>381.1</v>
      </c>
      <c r="G142" s="36">
        <f>ведомств!G724</f>
        <v>0</v>
      </c>
      <c r="H142" s="36">
        <f>ведомств!H724</f>
        <v>0</v>
      </c>
      <c r="I142" s="36">
        <f>ведомств!I724</f>
        <v>0</v>
      </c>
      <c r="J142" s="36">
        <f>ведомств!J724</f>
        <v>381.1</v>
      </c>
    </row>
    <row r="143" spans="1:10" s="35" customFormat="1" ht="37.5" customHeight="1">
      <c r="A143" s="86" t="s">
        <v>446</v>
      </c>
      <c r="B143" s="45" t="s">
        <v>444</v>
      </c>
      <c r="C143" s="45" t="s">
        <v>23</v>
      </c>
      <c r="D143" s="45" t="s">
        <v>15</v>
      </c>
      <c r="E143" s="45" t="s">
        <v>205</v>
      </c>
      <c r="F143" s="36">
        <f>ведомств!F726</f>
        <v>0.2</v>
      </c>
      <c r="G143" s="36">
        <f>ведомств!G726</f>
        <v>0</v>
      </c>
      <c r="H143" s="36">
        <f>ведомств!H726</f>
        <v>0</v>
      </c>
      <c r="I143" s="36">
        <f>ведомств!I726</f>
        <v>0</v>
      </c>
      <c r="J143" s="36">
        <f>ведомств!J726</f>
        <v>0.2</v>
      </c>
    </row>
    <row r="144" spans="1:10" s="35" customFormat="1" ht="90" customHeight="1">
      <c r="A144" s="31" t="s">
        <v>917</v>
      </c>
      <c r="B144" s="45" t="s">
        <v>447</v>
      </c>
      <c r="C144" s="45" t="s">
        <v>30</v>
      </c>
      <c r="D144" s="45" t="s">
        <v>15</v>
      </c>
      <c r="E144" s="45" t="s">
        <v>205</v>
      </c>
      <c r="F144" s="36">
        <f>ведомств!F728</f>
        <v>33</v>
      </c>
      <c r="G144" s="36">
        <f>ведомств!G728</f>
        <v>0</v>
      </c>
      <c r="H144" s="36">
        <f>ведомств!H728</f>
        <v>0</v>
      </c>
      <c r="I144" s="36">
        <f>ведомств!I728</f>
        <v>0</v>
      </c>
      <c r="J144" s="36">
        <f>ведомств!J728</f>
        <v>33</v>
      </c>
    </row>
    <row r="145" spans="1:10" s="35" customFormat="1" ht="79.5" customHeight="1">
      <c r="A145" s="31" t="s">
        <v>449</v>
      </c>
      <c r="B145" s="45" t="s">
        <v>447</v>
      </c>
      <c r="C145" s="45" t="s">
        <v>23</v>
      </c>
      <c r="D145" s="45" t="s">
        <v>15</v>
      </c>
      <c r="E145" s="45" t="s">
        <v>205</v>
      </c>
      <c r="F145" s="36">
        <f>ведомств!F729</f>
        <v>1742.4</v>
      </c>
      <c r="G145" s="36">
        <f>ведомств!G729</f>
        <v>0</v>
      </c>
      <c r="H145" s="36">
        <f>ведомств!H729</f>
        <v>0</v>
      </c>
      <c r="I145" s="36">
        <f>ведомств!I729</f>
        <v>0</v>
      </c>
      <c r="J145" s="36">
        <f>ведомств!J729</f>
        <v>1742.4</v>
      </c>
    </row>
    <row r="146" spans="1:10" s="87" customFormat="1" ht="36" customHeight="1">
      <c r="A146" s="34" t="s">
        <v>325</v>
      </c>
      <c r="B146" s="46" t="s">
        <v>324</v>
      </c>
      <c r="C146" s="46"/>
      <c r="D146" s="46"/>
      <c r="E146" s="46"/>
      <c r="F146" s="40">
        <f>SUM(F147:F151)</f>
        <v>48441.95</v>
      </c>
      <c r="G146" s="40">
        <f>SUM(G147:G151)</f>
        <v>0</v>
      </c>
      <c r="H146" s="40">
        <f>SUM(H147:H151)</f>
        <v>0</v>
      </c>
      <c r="I146" s="40">
        <f>SUM(I147:I151)</f>
        <v>0</v>
      </c>
      <c r="J146" s="40">
        <f>SUM(J147:J151)</f>
        <v>48441.94999999999</v>
      </c>
    </row>
    <row r="147" spans="1:10" s="87" customFormat="1" ht="42.75" customHeight="1">
      <c r="A147" s="30" t="s">
        <v>425</v>
      </c>
      <c r="B147" s="45" t="s">
        <v>424</v>
      </c>
      <c r="C147" s="45" t="s">
        <v>29</v>
      </c>
      <c r="D147" s="45" t="s">
        <v>15</v>
      </c>
      <c r="E147" s="45" t="s">
        <v>204</v>
      </c>
      <c r="F147" s="36">
        <f>ведомств!F683</f>
        <v>39648.049999999996</v>
      </c>
      <c r="G147" s="36">
        <f>ведомств!G683</f>
        <v>0</v>
      </c>
      <c r="H147" s="36">
        <f>ведомств!H683</f>
        <v>0</v>
      </c>
      <c r="I147" s="36">
        <f>ведомств!I683</f>
        <v>0</v>
      </c>
      <c r="J147" s="36">
        <f>ведомств!J683</f>
        <v>39648.049999999996</v>
      </c>
    </row>
    <row r="148" spans="1:10" s="87" customFormat="1" ht="69" customHeight="1">
      <c r="A148" s="30" t="s">
        <v>87</v>
      </c>
      <c r="B148" s="45" t="s">
        <v>458</v>
      </c>
      <c r="C148" s="45" t="s">
        <v>26</v>
      </c>
      <c r="D148" s="45" t="s">
        <v>15</v>
      </c>
      <c r="E148" s="45" t="s">
        <v>208</v>
      </c>
      <c r="F148" s="36">
        <f>ведомств!F773</f>
        <v>7491.054999999999</v>
      </c>
      <c r="G148" s="36">
        <f>ведомств!G773</f>
        <v>-116.643</v>
      </c>
      <c r="H148" s="36">
        <f>ведомств!H773</f>
        <v>0</v>
      </c>
      <c r="I148" s="36">
        <f>ведомств!I773</f>
        <v>0</v>
      </c>
      <c r="J148" s="36">
        <f>ведомств!J773</f>
        <v>7374.411999999999</v>
      </c>
    </row>
    <row r="149" spans="1:10" s="87" customFormat="1" ht="35.25" customHeight="1">
      <c r="A149" s="30" t="s">
        <v>595</v>
      </c>
      <c r="B149" s="45" t="s">
        <v>458</v>
      </c>
      <c r="C149" s="45" t="s">
        <v>30</v>
      </c>
      <c r="D149" s="45" t="s">
        <v>15</v>
      </c>
      <c r="E149" s="45" t="s">
        <v>208</v>
      </c>
      <c r="F149" s="36">
        <f>ведомств!F774</f>
        <v>1292.845</v>
      </c>
      <c r="G149" s="36">
        <f>ведомств!G774</f>
        <v>40.578</v>
      </c>
      <c r="H149" s="36">
        <f>ведомств!H774</f>
        <v>0</v>
      </c>
      <c r="I149" s="36">
        <f>ведомств!I774</f>
        <v>0</v>
      </c>
      <c r="J149" s="36">
        <f>ведомств!J774</f>
        <v>1333.423</v>
      </c>
    </row>
    <row r="150" spans="1:10" s="87" customFormat="1" ht="35.25" customHeight="1">
      <c r="A150" s="30" t="s">
        <v>1048</v>
      </c>
      <c r="B150" s="45" t="s">
        <v>458</v>
      </c>
      <c r="C150" s="45" t="s">
        <v>23</v>
      </c>
      <c r="D150" s="45" t="s">
        <v>15</v>
      </c>
      <c r="E150" s="45" t="s">
        <v>208</v>
      </c>
      <c r="F150" s="36">
        <f>ведомств!F775</f>
        <v>0</v>
      </c>
      <c r="G150" s="36">
        <f>ведомств!G775</f>
        <v>84.643</v>
      </c>
      <c r="H150" s="36">
        <f>ведомств!H775</f>
        <v>0</v>
      </c>
      <c r="I150" s="36">
        <f>ведомств!I775</f>
        <v>0</v>
      </c>
      <c r="J150" s="36">
        <f>ведомств!J775</f>
        <v>84.643</v>
      </c>
    </row>
    <row r="151" spans="1:10" s="87" customFormat="1" ht="35.25" customHeight="1">
      <c r="A151" s="30" t="s">
        <v>596</v>
      </c>
      <c r="B151" s="45" t="s">
        <v>458</v>
      </c>
      <c r="C151" s="45" t="s">
        <v>21</v>
      </c>
      <c r="D151" s="45" t="s">
        <v>15</v>
      </c>
      <c r="E151" s="45" t="s">
        <v>208</v>
      </c>
      <c r="F151" s="36">
        <f>ведомств!F776</f>
        <v>10</v>
      </c>
      <c r="G151" s="36">
        <f>ведомств!G776</f>
        <v>-8.578</v>
      </c>
      <c r="H151" s="36">
        <f>ведомств!H776</f>
        <v>0</v>
      </c>
      <c r="I151" s="36">
        <f>ведомств!I776</f>
        <v>0</v>
      </c>
      <c r="J151" s="36">
        <f>ведомств!J776</f>
        <v>1.4220000000000006</v>
      </c>
    </row>
    <row r="152" spans="1:10" s="87" customFormat="1" ht="35.25" customHeight="1">
      <c r="A152" s="140" t="s">
        <v>800</v>
      </c>
      <c r="B152" s="2" t="s">
        <v>801</v>
      </c>
      <c r="C152" s="45"/>
      <c r="D152" s="45"/>
      <c r="E152" s="45"/>
      <c r="F152" s="39">
        <f>F153</f>
        <v>93.6</v>
      </c>
      <c r="G152" s="39">
        <f>G153</f>
        <v>0</v>
      </c>
      <c r="H152" s="39">
        <f>H153</f>
        <v>0</v>
      </c>
      <c r="I152" s="39">
        <f>I153</f>
        <v>0</v>
      </c>
      <c r="J152" s="39">
        <f>J153</f>
        <v>93.6</v>
      </c>
    </row>
    <row r="153" spans="1:10" s="87" customFormat="1" ht="35.25" customHeight="1">
      <c r="A153" s="130" t="s">
        <v>803</v>
      </c>
      <c r="B153" s="45" t="s">
        <v>799</v>
      </c>
      <c r="C153" s="45" t="s">
        <v>29</v>
      </c>
      <c r="D153" s="45" t="s">
        <v>209</v>
      </c>
      <c r="E153" s="45" t="s">
        <v>209</v>
      </c>
      <c r="F153" s="36">
        <f>ведомств!F430</f>
        <v>93.6</v>
      </c>
      <c r="G153" s="36">
        <f>ведомств!G430</f>
        <v>0</v>
      </c>
      <c r="H153" s="36">
        <f>ведомств!H430</f>
        <v>0</v>
      </c>
      <c r="I153" s="36">
        <f>ведомств!I430</f>
        <v>0</v>
      </c>
      <c r="J153" s="36">
        <f>ведомств!J430</f>
        <v>93.6</v>
      </c>
    </row>
    <row r="154" spans="1:10" s="88" customFormat="1" ht="36" customHeight="1">
      <c r="A154" s="32" t="s">
        <v>827</v>
      </c>
      <c r="B154" s="2" t="s">
        <v>326</v>
      </c>
      <c r="C154" s="2"/>
      <c r="D154" s="2"/>
      <c r="E154" s="2"/>
      <c r="F154" s="39">
        <f>SUM(F155:F155)</f>
        <v>0</v>
      </c>
      <c r="G154" s="39">
        <f>SUM(G155:G155)</f>
        <v>0</v>
      </c>
      <c r="H154" s="39">
        <f>SUM(H155:H155)</f>
        <v>0</v>
      </c>
      <c r="I154" s="39">
        <f>SUM(I155:I155)</f>
        <v>0</v>
      </c>
      <c r="J154" s="39">
        <f>SUM(J155:J155)</f>
        <v>0</v>
      </c>
    </row>
    <row r="155" spans="1:10" s="88" customFormat="1" ht="47.25" customHeight="1">
      <c r="A155" s="30" t="s">
        <v>412</v>
      </c>
      <c r="B155" s="84" t="s">
        <v>411</v>
      </c>
      <c r="C155" s="45" t="s">
        <v>30</v>
      </c>
      <c r="D155" s="59" t="s">
        <v>206</v>
      </c>
      <c r="E155" s="59" t="s">
        <v>207</v>
      </c>
      <c r="F155" s="60">
        <f>ведомств!F584</f>
        <v>0</v>
      </c>
      <c r="G155" s="60">
        <f>ведомств!G584</f>
        <v>0</v>
      </c>
      <c r="H155" s="60">
        <f>ведомств!H584</f>
        <v>0</v>
      </c>
      <c r="I155" s="60">
        <f>ведомств!I584</f>
        <v>0</v>
      </c>
      <c r="J155" s="60">
        <f>ведомств!J584</f>
        <v>0</v>
      </c>
    </row>
    <row r="156" spans="1:10" s="88" customFormat="1" ht="33.75" customHeight="1">
      <c r="A156" s="139" t="s">
        <v>769</v>
      </c>
      <c r="B156" s="138" t="s">
        <v>772</v>
      </c>
      <c r="C156" s="45"/>
      <c r="D156" s="59"/>
      <c r="E156" s="59"/>
      <c r="F156" s="90">
        <f>F157</f>
        <v>1839.6999999999998</v>
      </c>
      <c r="G156" s="90">
        <f>G157</f>
        <v>0</v>
      </c>
      <c r="H156" s="90">
        <f>H157</f>
        <v>0</v>
      </c>
      <c r="I156" s="90">
        <f>I157</f>
        <v>0</v>
      </c>
      <c r="J156" s="90">
        <f>J157</f>
        <v>1839.6999999999998</v>
      </c>
    </row>
    <row r="157" spans="1:10" s="88" customFormat="1" ht="39.75" customHeight="1">
      <c r="A157" s="130" t="s">
        <v>768</v>
      </c>
      <c r="B157" s="137" t="s">
        <v>767</v>
      </c>
      <c r="C157" s="45" t="s">
        <v>30</v>
      </c>
      <c r="D157" s="59" t="s">
        <v>208</v>
      </c>
      <c r="E157" s="59" t="s">
        <v>207</v>
      </c>
      <c r="F157" s="60">
        <f>ведомств!F882</f>
        <v>1839.6999999999998</v>
      </c>
      <c r="G157" s="60">
        <f>ведомств!G882</f>
        <v>0</v>
      </c>
      <c r="H157" s="60">
        <f>ведомств!H882</f>
        <v>0</v>
      </c>
      <c r="I157" s="60">
        <f>ведомств!I882</f>
        <v>0</v>
      </c>
      <c r="J157" s="60">
        <f>ведомств!J882</f>
        <v>1839.6999999999998</v>
      </c>
    </row>
    <row r="158" spans="1:10" s="88" customFormat="1" ht="36" customHeight="1">
      <c r="A158" s="32" t="s">
        <v>392</v>
      </c>
      <c r="B158" s="2" t="s">
        <v>393</v>
      </c>
      <c r="C158" s="2"/>
      <c r="D158" s="2"/>
      <c r="E158" s="2"/>
      <c r="F158" s="39">
        <f>F159</f>
        <v>10689.79</v>
      </c>
      <c r="G158" s="39">
        <f aca="true" t="shared" si="1" ref="G158:J159">G159</f>
        <v>0</v>
      </c>
      <c r="H158" s="39">
        <f t="shared" si="1"/>
        <v>0</v>
      </c>
      <c r="I158" s="39">
        <f t="shared" si="1"/>
        <v>0</v>
      </c>
      <c r="J158" s="39">
        <f t="shared" si="1"/>
        <v>10689.79</v>
      </c>
    </row>
    <row r="159" spans="1:10" s="88" customFormat="1" ht="36.75" customHeight="1">
      <c r="A159" s="30" t="s">
        <v>311</v>
      </c>
      <c r="B159" s="45" t="s">
        <v>394</v>
      </c>
      <c r="C159" s="2"/>
      <c r="D159" s="2"/>
      <c r="E159" s="2"/>
      <c r="F159" s="36">
        <f>F160</f>
        <v>10689.79</v>
      </c>
      <c r="G159" s="36">
        <f t="shared" si="1"/>
        <v>0</v>
      </c>
      <c r="H159" s="36">
        <f t="shared" si="1"/>
        <v>0</v>
      </c>
      <c r="I159" s="36">
        <f t="shared" si="1"/>
        <v>0</v>
      </c>
      <c r="J159" s="36">
        <f t="shared" si="1"/>
        <v>10689.79</v>
      </c>
    </row>
    <row r="160" spans="1:10" s="85" customFormat="1" ht="34.5" customHeight="1">
      <c r="A160" s="30" t="s">
        <v>415</v>
      </c>
      <c r="B160" s="45" t="s">
        <v>414</v>
      </c>
      <c r="C160" s="45" t="s">
        <v>30</v>
      </c>
      <c r="D160" s="45" t="s">
        <v>207</v>
      </c>
      <c r="E160" s="45" t="s">
        <v>205</v>
      </c>
      <c r="F160" s="36">
        <f>ведомств!F204</f>
        <v>10689.79</v>
      </c>
      <c r="G160" s="36">
        <f>ведомств!G204</f>
        <v>0</v>
      </c>
      <c r="H160" s="36">
        <f>ведомств!H204</f>
        <v>0</v>
      </c>
      <c r="I160" s="36">
        <f>ведомств!I204</f>
        <v>0</v>
      </c>
      <c r="J160" s="36">
        <f>ведомств!J204</f>
        <v>10689.79</v>
      </c>
    </row>
    <row r="161" spans="1:10" s="85" customFormat="1" ht="34.5" customHeight="1">
      <c r="A161" s="32" t="s">
        <v>549</v>
      </c>
      <c r="B161" s="2" t="s">
        <v>550</v>
      </c>
      <c r="C161" s="2"/>
      <c r="D161" s="2"/>
      <c r="E161" s="2"/>
      <c r="F161" s="39">
        <f>F162+F163</f>
        <v>2299</v>
      </c>
      <c r="G161" s="39">
        <f>G162+G163</f>
        <v>0</v>
      </c>
      <c r="H161" s="39">
        <f>H162+H163</f>
        <v>0</v>
      </c>
      <c r="I161" s="39">
        <f>I162+I163</f>
        <v>0</v>
      </c>
      <c r="J161" s="39">
        <f>J162+J163</f>
        <v>2299</v>
      </c>
    </row>
    <row r="162" spans="1:10" s="85" customFormat="1" ht="34.5" customHeight="1">
      <c r="A162" s="30" t="s">
        <v>837</v>
      </c>
      <c r="B162" s="45" t="s">
        <v>548</v>
      </c>
      <c r="C162" s="45" t="s">
        <v>284</v>
      </c>
      <c r="D162" s="45" t="s">
        <v>204</v>
      </c>
      <c r="E162" s="45" t="s">
        <v>205</v>
      </c>
      <c r="F162" s="36">
        <f>ведомств!F633</f>
        <v>1959.8</v>
      </c>
      <c r="G162" s="36">
        <f>ведомств!G633</f>
        <v>0</v>
      </c>
      <c r="H162" s="36">
        <f>ведомств!H633</f>
        <v>0</v>
      </c>
      <c r="I162" s="36">
        <f>ведомств!I633</f>
        <v>0</v>
      </c>
      <c r="J162" s="36">
        <f>ведомств!J633</f>
        <v>1959.8</v>
      </c>
    </row>
    <row r="163" spans="1:10" s="85" customFormat="1" ht="150" customHeight="1">
      <c r="A163" s="145" t="s">
        <v>1036</v>
      </c>
      <c r="B163" s="190" t="s">
        <v>1029</v>
      </c>
      <c r="C163" s="45" t="s">
        <v>1030</v>
      </c>
      <c r="D163" s="45" t="s">
        <v>205</v>
      </c>
      <c r="E163" s="45" t="s">
        <v>15</v>
      </c>
      <c r="F163" s="36">
        <f>ведомств!F572</f>
        <v>339.2</v>
      </c>
      <c r="G163" s="36">
        <f>ведомств!G572</f>
        <v>0</v>
      </c>
      <c r="H163" s="36">
        <f>ведомств!H572</f>
        <v>0</v>
      </c>
      <c r="I163" s="36">
        <f>ведомств!I572</f>
        <v>0</v>
      </c>
      <c r="J163" s="36">
        <f>ведомств!J572</f>
        <v>339.2</v>
      </c>
    </row>
    <row r="164" spans="1:10" s="85" customFormat="1" ht="34.5" customHeight="1">
      <c r="A164" s="32" t="s">
        <v>960</v>
      </c>
      <c r="B164" s="2" t="s">
        <v>962</v>
      </c>
      <c r="C164" s="2"/>
      <c r="D164" s="2"/>
      <c r="E164" s="2"/>
      <c r="F164" s="39">
        <f>F165</f>
        <v>813.8</v>
      </c>
      <c r="G164" s="39">
        <f>G165</f>
        <v>0</v>
      </c>
      <c r="H164" s="39">
        <f>H165</f>
        <v>0</v>
      </c>
      <c r="I164" s="39">
        <f>I165</f>
        <v>0</v>
      </c>
      <c r="J164" s="39">
        <f>J165</f>
        <v>813.8</v>
      </c>
    </row>
    <row r="165" spans="1:10" s="85" customFormat="1" ht="99" customHeight="1">
      <c r="A165" s="10" t="s">
        <v>963</v>
      </c>
      <c r="B165" s="45" t="s">
        <v>957</v>
      </c>
      <c r="C165" s="45" t="s">
        <v>30</v>
      </c>
      <c r="D165" s="45" t="s">
        <v>15</v>
      </c>
      <c r="E165" s="45" t="s">
        <v>208</v>
      </c>
      <c r="F165" s="36">
        <f>ведомств!F780</f>
        <v>813.8</v>
      </c>
      <c r="G165" s="36">
        <f>ведомств!G780</f>
        <v>0</v>
      </c>
      <c r="H165" s="36">
        <f>ведомств!H780</f>
        <v>0</v>
      </c>
      <c r="I165" s="36">
        <f>ведомств!I780</f>
        <v>0</v>
      </c>
      <c r="J165" s="36">
        <f>ведомств!J780</f>
        <v>813.8</v>
      </c>
    </row>
    <row r="166" spans="1:10" s="85" customFormat="1" ht="34.5" customHeight="1">
      <c r="A166" s="32" t="s">
        <v>711</v>
      </c>
      <c r="B166" s="2" t="s">
        <v>712</v>
      </c>
      <c r="C166" s="2"/>
      <c r="D166" s="2"/>
      <c r="E166" s="2"/>
      <c r="F166" s="39">
        <f>F167+F168+F169</f>
        <v>833</v>
      </c>
      <c r="G166" s="39">
        <f>G167+G168+G169</f>
        <v>0</v>
      </c>
      <c r="H166" s="39">
        <f>H167+H168+H169</f>
        <v>0</v>
      </c>
      <c r="I166" s="39">
        <f>I167+I168+I169</f>
        <v>0</v>
      </c>
      <c r="J166" s="39">
        <f>J167+J168+J169</f>
        <v>833</v>
      </c>
    </row>
    <row r="167" spans="1:10" s="85" customFormat="1" ht="57" customHeight="1">
      <c r="A167" s="30" t="s">
        <v>713</v>
      </c>
      <c r="B167" s="45" t="s">
        <v>710</v>
      </c>
      <c r="C167" s="45" t="s">
        <v>30</v>
      </c>
      <c r="D167" s="45" t="s">
        <v>206</v>
      </c>
      <c r="E167" s="45" t="s">
        <v>207</v>
      </c>
      <c r="F167" s="36">
        <f>ведомств!F586</f>
        <v>0</v>
      </c>
      <c r="G167" s="36">
        <f>ведомств!G586</f>
        <v>0</v>
      </c>
      <c r="H167" s="36">
        <f>ведомств!H586</f>
        <v>0</v>
      </c>
      <c r="I167" s="36">
        <f>ведомств!I586</f>
        <v>0</v>
      </c>
      <c r="J167" s="36">
        <f>ведомств!J586</f>
        <v>0</v>
      </c>
    </row>
    <row r="168" spans="1:10" s="85" customFormat="1" ht="57" customHeight="1">
      <c r="A168" s="30" t="s">
        <v>713</v>
      </c>
      <c r="B168" s="45" t="s">
        <v>853</v>
      </c>
      <c r="C168" s="45" t="s">
        <v>30</v>
      </c>
      <c r="D168" s="45" t="s">
        <v>206</v>
      </c>
      <c r="E168" s="45" t="s">
        <v>207</v>
      </c>
      <c r="F168" s="36">
        <f>ведомств!F161</f>
        <v>605.7</v>
      </c>
      <c r="G168" s="36">
        <f>ведомств!G161</f>
        <v>0</v>
      </c>
      <c r="H168" s="36">
        <f>ведомств!H161</f>
        <v>0</v>
      </c>
      <c r="I168" s="36">
        <f>ведомств!I161</f>
        <v>0</v>
      </c>
      <c r="J168" s="36">
        <f>ведомств!J161</f>
        <v>605.7</v>
      </c>
    </row>
    <row r="169" spans="1:10" s="85" customFormat="1" ht="57" customHeight="1">
      <c r="A169" s="30" t="s">
        <v>412</v>
      </c>
      <c r="B169" s="84" t="s">
        <v>854</v>
      </c>
      <c r="C169" s="45" t="s">
        <v>30</v>
      </c>
      <c r="D169" s="59" t="s">
        <v>206</v>
      </c>
      <c r="E169" s="59" t="s">
        <v>207</v>
      </c>
      <c r="F169" s="36">
        <f>ведомств!F847</f>
        <v>227.3</v>
      </c>
      <c r="G169" s="36">
        <f>ведомств!G847</f>
        <v>0</v>
      </c>
      <c r="H169" s="36">
        <f>ведомств!H847</f>
        <v>0</v>
      </c>
      <c r="I169" s="36">
        <f>ведомств!I847</f>
        <v>0</v>
      </c>
      <c r="J169" s="36">
        <f>ведомств!J847</f>
        <v>227.3</v>
      </c>
    </row>
    <row r="170" spans="1:10" s="85" customFormat="1" ht="57" customHeight="1">
      <c r="A170" s="116" t="s">
        <v>855</v>
      </c>
      <c r="B170" s="2" t="s">
        <v>856</v>
      </c>
      <c r="C170" s="2"/>
      <c r="D170" s="3"/>
      <c r="E170" s="3"/>
      <c r="F170" s="39">
        <f>F171+F172</f>
        <v>396.5</v>
      </c>
      <c r="G170" s="39">
        <f>G171+G172</f>
        <v>0</v>
      </c>
      <c r="H170" s="39">
        <f>H171+H172</f>
        <v>0</v>
      </c>
      <c r="I170" s="39">
        <f>I171+I172</f>
        <v>0</v>
      </c>
      <c r="J170" s="39">
        <f>J171+J172</f>
        <v>396.5</v>
      </c>
    </row>
    <row r="171" spans="1:10" s="85" customFormat="1" ht="57" customHeight="1">
      <c r="A171" s="30" t="s">
        <v>857</v>
      </c>
      <c r="B171" s="114" t="s">
        <v>851</v>
      </c>
      <c r="C171" s="45" t="s">
        <v>26</v>
      </c>
      <c r="D171" s="59" t="s">
        <v>206</v>
      </c>
      <c r="E171" s="59" t="s">
        <v>6</v>
      </c>
      <c r="F171" s="36">
        <f>ведомств!F580</f>
        <v>365.5</v>
      </c>
      <c r="G171" s="36">
        <f>ведомств!G580</f>
        <v>0</v>
      </c>
      <c r="H171" s="36">
        <f>ведомств!H580</f>
        <v>0</v>
      </c>
      <c r="I171" s="36">
        <f>ведомств!I580</f>
        <v>0</v>
      </c>
      <c r="J171" s="36">
        <f>ведомств!J580</f>
        <v>365.5</v>
      </c>
    </row>
    <row r="172" spans="1:10" s="85" customFormat="1" ht="42" customHeight="1">
      <c r="A172" s="30" t="s">
        <v>903</v>
      </c>
      <c r="B172" s="114" t="s">
        <v>851</v>
      </c>
      <c r="C172" s="45" t="s">
        <v>30</v>
      </c>
      <c r="D172" s="59" t="s">
        <v>206</v>
      </c>
      <c r="E172" s="59" t="s">
        <v>6</v>
      </c>
      <c r="F172" s="36">
        <f>ведомств!F581</f>
        <v>31</v>
      </c>
      <c r="G172" s="36">
        <f>ведомств!G581</f>
        <v>0</v>
      </c>
      <c r="H172" s="36">
        <f>ведомств!H581</f>
        <v>0</v>
      </c>
      <c r="I172" s="36">
        <f>ведомств!I581</f>
        <v>0</v>
      </c>
      <c r="J172" s="36">
        <f>ведомств!J581</f>
        <v>31</v>
      </c>
    </row>
    <row r="173" spans="1:10" s="85" customFormat="1" ht="42.75" customHeight="1">
      <c r="A173" s="32" t="s">
        <v>514</v>
      </c>
      <c r="B173" s="2" t="s">
        <v>742</v>
      </c>
      <c r="C173" s="45"/>
      <c r="D173" s="45"/>
      <c r="E173" s="45"/>
      <c r="F173" s="39">
        <f>F176+F174+F175+F178+F177+F179</f>
        <v>47941.619999999995</v>
      </c>
      <c r="G173" s="39">
        <f>G176+G174+G175+G178+G177+G179</f>
        <v>0</v>
      </c>
      <c r="H173" s="39">
        <f>H176+H174+H175+H178+H177+H179</f>
        <v>0</v>
      </c>
      <c r="I173" s="39">
        <f>I176+I174+I175+I178+I177+I179</f>
        <v>0</v>
      </c>
      <c r="J173" s="39">
        <f>J176+J174+J175+J178+J177+J179</f>
        <v>47941.619999999995</v>
      </c>
    </row>
    <row r="174" spans="1:10" s="85" customFormat="1" ht="42.75" customHeight="1">
      <c r="A174" s="29" t="s">
        <v>747</v>
      </c>
      <c r="B174" s="45" t="s">
        <v>743</v>
      </c>
      <c r="C174" s="45" t="s">
        <v>30</v>
      </c>
      <c r="D174" s="45" t="s">
        <v>746</v>
      </c>
      <c r="E174" s="45" t="s">
        <v>6</v>
      </c>
      <c r="F174" s="36">
        <f>ведомств!F70</f>
        <v>269.2</v>
      </c>
      <c r="G174" s="36">
        <f>ведомств!G70</f>
        <v>0</v>
      </c>
      <c r="H174" s="36">
        <f>ведомств!H70</f>
        <v>0</v>
      </c>
      <c r="I174" s="36">
        <f>ведомств!I70</f>
        <v>0</v>
      </c>
      <c r="J174" s="36">
        <f>ведомств!J70</f>
        <v>269.2</v>
      </c>
    </row>
    <row r="175" spans="1:10" s="85" customFormat="1" ht="55.5" customHeight="1">
      <c r="A175" s="130" t="s">
        <v>755</v>
      </c>
      <c r="B175" s="45" t="s">
        <v>753</v>
      </c>
      <c r="C175" s="45" t="s">
        <v>30</v>
      </c>
      <c r="D175" s="45" t="s">
        <v>209</v>
      </c>
      <c r="E175" s="45" t="s">
        <v>205</v>
      </c>
      <c r="F175" s="36">
        <f>ведомств!F31</f>
        <v>147</v>
      </c>
      <c r="G175" s="36">
        <f>ведомств!G31</f>
        <v>0</v>
      </c>
      <c r="H175" s="36">
        <f>ведомств!H31</f>
        <v>0</v>
      </c>
      <c r="I175" s="36">
        <f>ведомств!I31</f>
        <v>0</v>
      </c>
      <c r="J175" s="36">
        <f>ведомств!J31</f>
        <v>147</v>
      </c>
    </row>
    <row r="176" spans="1:10" s="85" customFormat="1" ht="82.5" customHeight="1">
      <c r="A176" s="31" t="s">
        <v>629</v>
      </c>
      <c r="B176" s="45" t="s">
        <v>741</v>
      </c>
      <c r="C176" s="45" t="s">
        <v>30</v>
      </c>
      <c r="D176" s="45" t="s">
        <v>210</v>
      </c>
      <c r="E176" s="45" t="s">
        <v>6</v>
      </c>
      <c r="F176" s="36">
        <f>ведомств!F68+ведомств!F257</f>
        <v>0</v>
      </c>
      <c r="G176" s="36">
        <f>ведомств!G68+ведомств!G257</f>
        <v>0</v>
      </c>
      <c r="H176" s="36">
        <f>ведомств!H68+ведомств!H257</f>
        <v>0</v>
      </c>
      <c r="I176" s="36">
        <f>ведомств!I68+ведомств!I257</f>
        <v>0</v>
      </c>
      <c r="J176" s="36">
        <f>ведомств!J68+ведомств!J257</f>
        <v>0</v>
      </c>
    </row>
    <row r="177" spans="1:10" s="85" customFormat="1" ht="82.5" customHeight="1">
      <c r="A177" s="31" t="s">
        <v>873</v>
      </c>
      <c r="B177" s="45" t="s">
        <v>741</v>
      </c>
      <c r="C177" s="45" t="s">
        <v>56</v>
      </c>
      <c r="D177" s="45" t="s">
        <v>210</v>
      </c>
      <c r="E177" s="45" t="s">
        <v>6</v>
      </c>
      <c r="F177" s="36">
        <f>ведомств!F258</f>
        <v>21441.5</v>
      </c>
      <c r="G177" s="36">
        <f>ведомств!G258</f>
        <v>0</v>
      </c>
      <c r="H177" s="36">
        <f>ведомств!H258</f>
        <v>0</v>
      </c>
      <c r="I177" s="36">
        <f>ведомств!I258</f>
        <v>0</v>
      </c>
      <c r="J177" s="36">
        <f>ведомств!J258</f>
        <v>21441.5</v>
      </c>
    </row>
    <row r="178" spans="1:10" s="85" customFormat="1" ht="84" customHeight="1">
      <c r="A178" s="31" t="s">
        <v>846</v>
      </c>
      <c r="B178" s="45" t="s">
        <v>847</v>
      </c>
      <c r="C178" s="45" t="s">
        <v>30</v>
      </c>
      <c r="D178" s="45" t="s">
        <v>210</v>
      </c>
      <c r="E178" s="45" t="s">
        <v>206</v>
      </c>
      <c r="F178" s="36">
        <f>ведомств!F261</f>
        <v>0</v>
      </c>
      <c r="G178" s="36">
        <f>ведомств!G261</f>
        <v>0</v>
      </c>
      <c r="H178" s="36">
        <f>ведомств!H261</f>
        <v>0</v>
      </c>
      <c r="I178" s="36">
        <f>ведомств!I261</f>
        <v>0</v>
      </c>
      <c r="J178" s="36">
        <f>ведомств!J261</f>
        <v>0</v>
      </c>
    </row>
    <row r="179" spans="1:10" s="85" customFormat="1" ht="84" customHeight="1">
      <c r="A179" s="31" t="s">
        <v>944</v>
      </c>
      <c r="B179" s="45" t="s">
        <v>847</v>
      </c>
      <c r="C179" s="45" t="s">
        <v>56</v>
      </c>
      <c r="D179" s="45" t="s">
        <v>210</v>
      </c>
      <c r="E179" s="45" t="s">
        <v>206</v>
      </c>
      <c r="F179" s="36">
        <f>ведомств!F262</f>
        <v>26083.92</v>
      </c>
      <c r="G179" s="36">
        <f>ведомств!G262</f>
        <v>0</v>
      </c>
      <c r="H179" s="36">
        <f>ведомств!H262</f>
        <v>0</v>
      </c>
      <c r="I179" s="36">
        <f>ведомств!I262</f>
        <v>0</v>
      </c>
      <c r="J179" s="36">
        <f>ведомств!J262</f>
        <v>26083.92</v>
      </c>
    </row>
    <row r="180" spans="1:10" s="85" customFormat="1" ht="22.5">
      <c r="A180" s="32" t="s">
        <v>12</v>
      </c>
      <c r="B180" s="89" t="s">
        <v>247</v>
      </c>
      <c r="C180" s="89"/>
      <c r="D180" s="3"/>
      <c r="E180" s="3"/>
      <c r="F180" s="90">
        <f>F181+F197+F205</f>
        <v>525402.611</v>
      </c>
      <c r="G180" s="90">
        <f>G181+G197+G205</f>
        <v>-770.0109999999997</v>
      </c>
      <c r="H180" s="90">
        <f>H181+H197+H205</f>
        <v>1243.33</v>
      </c>
      <c r="I180" s="90">
        <f>I181+I197+I205</f>
        <v>521.966</v>
      </c>
      <c r="J180" s="90">
        <f>J181+J197+J205</f>
        <v>526397.8960000001</v>
      </c>
    </row>
    <row r="181" spans="1:10" s="94" customFormat="1" ht="21">
      <c r="A181" s="105" t="s">
        <v>13</v>
      </c>
      <c r="B181" s="91" t="s">
        <v>14</v>
      </c>
      <c r="C181" s="91"/>
      <c r="D181" s="92"/>
      <c r="E181" s="92"/>
      <c r="F181" s="93">
        <f>F182+F191+F194</f>
        <v>15095.672999999999</v>
      </c>
      <c r="G181" s="93">
        <f>G182+G191+G194</f>
        <v>0</v>
      </c>
      <c r="H181" s="93">
        <f>H182+H191+H194</f>
        <v>1243.33</v>
      </c>
      <c r="I181" s="93">
        <f>I182+I191+I194</f>
        <v>0</v>
      </c>
      <c r="J181" s="93">
        <f>J182+J191+J194</f>
        <v>16339.002999999999</v>
      </c>
    </row>
    <row r="182" spans="1:10" s="87" customFormat="1" ht="22.5">
      <c r="A182" s="34" t="s">
        <v>37</v>
      </c>
      <c r="B182" s="95" t="s">
        <v>257</v>
      </c>
      <c r="C182" s="95"/>
      <c r="D182" s="96"/>
      <c r="E182" s="96"/>
      <c r="F182" s="97">
        <f>F183+F184+F186+F187+F185+F188+F189+F190</f>
        <v>13297.672999999999</v>
      </c>
      <c r="G182" s="97">
        <f>G183+G184+G186+G187+G185+G188+G189+G190</f>
        <v>0</v>
      </c>
      <c r="H182" s="97">
        <f>H183+H184+H186+H187+H185+H188+H189+H190</f>
        <v>1243.33</v>
      </c>
      <c r="I182" s="97">
        <f>I183+I184+I186+I187+I185+I188+I189+I190</f>
        <v>0</v>
      </c>
      <c r="J182" s="97">
        <f>J183+J184+J186+J187+J185+J188+J189+J190</f>
        <v>14541.002999999999</v>
      </c>
    </row>
    <row r="183" spans="1:10" s="85" customFormat="1" ht="45">
      <c r="A183" s="30" t="s">
        <v>828</v>
      </c>
      <c r="B183" s="58" t="s">
        <v>256</v>
      </c>
      <c r="C183" s="58">
        <v>200</v>
      </c>
      <c r="D183" s="59" t="s">
        <v>6</v>
      </c>
      <c r="E183" s="59" t="s">
        <v>18</v>
      </c>
      <c r="F183" s="60">
        <f>ведомств!F525</f>
        <v>20</v>
      </c>
      <c r="G183" s="60">
        <f>ведомств!G525</f>
        <v>0</v>
      </c>
      <c r="H183" s="60">
        <f>ведомств!H525</f>
        <v>0</v>
      </c>
      <c r="I183" s="60">
        <f>ведомств!I525</f>
        <v>0</v>
      </c>
      <c r="J183" s="60">
        <f>ведомств!J525</f>
        <v>20</v>
      </c>
    </row>
    <row r="184" spans="1:10" s="85" customFormat="1" ht="33.75">
      <c r="A184" s="30" t="s">
        <v>637</v>
      </c>
      <c r="B184" s="58" t="s">
        <v>272</v>
      </c>
      <c r="C184" s="58">
        <v>200</v>
      </c>
      <c r="D184" s="59" t="s">
        <v>6</v>
      </c>
      <c r="E184" s="59" t="s">
        <v>18</v>
      </c>
      <c r="F184" s="36">
        <f>ведомств!F826+ведомств!F154</f>
        <v>12546.471</v>
      </c>
      <c r="G184" s="36">
        <f>ведомств!G826+ведомств!G154</f>
        <v>0</v>
      </c>
      <c r="H184" s="36">
        <f>ведомств!H826+ведомств!H154</f>
        <v>1243.33</v>
      </c>
      <c r="I184" s="36">
        <f>ведомств!I826+ведомств!I154</f>
        <v>0</v>
      </c>
      <c r="J184" s="36">
        <f>ведомств!J826+ведомств!J154</f>
        <v>13789.801</v>
      </c>
    </row>
    <row r="185" spans="1:10" s="85" customFormat="1" ht="40.5" customHeight="1">
      <c r="A185" s="30" t="s">
        <v>838</v>
      </c>
      <c r="B185" s="58" t="s">
        <v>272</v>
      </c>
      <c r="C185" s="58">
        <v>400</v>
      </c>
      <c r="D185" s="59" t="s">
        <v>6</v>
      </c>
      <c r="E185" s="59" t="s">
        <v>18</v>
      </c>
      <c r="F185" s="36">
        <f>ведомств!F827</f>
        <v>551</v>
      </c>
      <c r="G185" s="36">
        <f>ведомств!G827</f>
        <v>0</v>
      </c>
      <c r="H185" s="36">
        <f>ведомств!H827</f>
        <v>0</v>
      </c>
      <c r="I185" s="36">
        <f>ведомств!I827</f>
        <v>0</v>
      </c>
      <c r="J185" s="36">
        <f>ведомств!J827</f>
        <v>551</v>
      </c>
    </row>
    <row r="186" spans="1:10" s="85" customFormat="1" ht="49.5" customHeight="1">
      <c r="A186" s="30" t="s">
        <v>650</v>
      </c>
      <c r="B186" s="58" t="s">
        <v>268</v>
      </c>
      <c r="C186" s="58">
        <v>200</v>
      </c>
      <c r="D186" s="59" t="s">
        <v>6</v>
      </c>
      <c r="E186" s="59" t="s">
        <v>18</v>
      </c>
      <c r="F186" s="60">
        <f>ведомств!F527</f>
        <v>0</v>
      </c>
      <c r="G186" s="60">
        <f>ведомств!G527</f>
        <v>0</v>
      </c>
      <c r="H186" s="60">
        <f>ведомств!H527</f>
        <v>0</v>
      </c>
      <c r="I186" s="60">
        <f>ведомств!I527</f>
        <v>0</v>
      </c>
      <c r="J186" s="60">
        <f>ведомств!J527</f>
        <v>0</v>
      </c>
    </row>
    <row r="187" spans="1:10" s="85" customFormat="1" ht="49.5" customHeight="1">
      <c r="A187" s="7" t="s">
        <v>822</v>
      </c>
      <c r="B187" s="45" t="s">
        <v>820</v>
      </c>
      <c r="C187" s="58">
        <v>200</v>
      </c>
      <c r="D187" s="59" t="s">
        <v>207</v>
      </c>
      <c r="E187" s="59" t="s">
        <v>6</v>
      </c>
      <c r="F187" s="60">
        <f>ведомств!F869+ведомств!F184</f>
        <v>0</v>
      </c>
      <c r="G187" s="60">
        <f>ведомств!G869+ведомств!G184</f>
        <v>0</v>
      </c>
      <c r="H187" s="60">
        <f>ведомств!H869+ведомств!H184</f>
        <v>0</v>
      </c>
      <c r="I187" s="60">
        <f>ведомств!I869+ведомств!I184</f>
        <v>0</v>
      </c>
      <c r="J187" s="60">
        <f>ведомств!J869+ведомств!J184</f>
        <v>0</v>
      </c>
    </row>
    <row r="188" spans="1:10" s="85" customFormat="1" ht="49.5" customHeight="1">
      <c r="A188" s="7" t="s">
        <v>939</v>
      </c>
      <c r="B188" s="45" t="s">
        <v>820</v>
      </c>
      <c r="C188" s="58">
        <v>400</v>
      </c>
      <c r="D188" s="59" t="s">
        <v>207</v>
      </c>
      <c r="E188" s="59" t="s">
        <v>6</v>
      </c>
      <c r="F188" s="60">
        <f>ведомств!F185</f>
        <v>0</v>
      </c>
      <c r="G188" s="60">
        <f>ведомств!G185</f>
        <v>0</v>
      </c>
      <c r="H188" s="60">
        <f>ведомств!H185</f>
        <v>0</v>
      </c>
      <c r="I188" s="60">
        <f>ведомств!I185</f>
        <v>0</v>
      </c>
      <c r="J188" s="60">
        <f>ведомств!J185</f>
        <v>0</v>
      </c>
    </row>
    <row r="189" spans="1:10" s="85" customFormat="1" ht="30" customHeight="1">
      <c r="A189" s="8" t="s">
        <v>1024</v>
      </c>
      <c r="B189" s="45" t="s">
        <v>1022</v>
      </c>
      <c r="C189" s="58">
        <v>400</v>
      </c>
      <c r="D189" s="59" t="s">
        <v>207</v>
      </c>
      <c r="E189" s="59" t="s">
        <v>6</v>
      </c>
      <c r="F189" s="60">
        <f>ведомств!F187</f>
        <v>165</v>
      </c>
      <c r="G189" s="60">
        <f>ведомств!G187</f>
        <v>0</v>
      </c>
      <c r="H189" s="60">
        <f>ведомств!H187</f>
        <v>0</v>
      </c>
      <c r="I189" s="60">
        <f>ведомств!I187</f>
        <v>0</v>
      </c>
      <c r="J189" s="60">
        <f>ведомств!J187</f>
        <v>165</v>
      </c>
    </row>
    <row r="190" spans="1:10" s="85" customFormat="1" ht="31.5" customHeight="1">
      <c r="A190" s="8" t="s">
        <v>1024</v>
      </c>
      <c r="B190" s="45" t="s">
        <v>1023</v>
      </c>
      <c r="C190" s="58">
        <v>400</v>
      </c>
      <c r="D190" s="59" t="s">
        <v>207</v>
      </c>
      <c r="E190" s="59" t="s">
        <v>6</v>
      </c>
      <c r="F190" s="60">
        <f>ведомств!F189</f>
        <v>15.202</v>
      </c>
      <c r="G190" s="60">
        <f>ведомств!G189</f>
        <v>0</v>
      </c>
      <c r="H190" s="60">
        <f>ведомств!H189</f>
        <v>0</v>
      </c>
      <c r="I190" s="60">
        <f>ведомств!I189</f>
        <v>0</v>
      </c>
      <c r="J190" s="60">
        <f>ведомств!J189</f>
        <v>15.202</v>
      </c>
    </row>
    <row r="191" spans="1:10" s="87" customFormat="1" ht="22.5">
      <c r="A191" s="34" t="s">
        <v>38</v>
      </c>
      <c r="B191" s="95" t="s">
        <v>258</v>
      </c>
      <c r="C191" s="95"/>
      <c r="D191" s="96"/>
      <c r="E191" s="96"/>
      <c r="F191" s="97">
        <f>F192+F193</f>
        <v>150</v>
      </c>
      <c r="G191" s="97">
        <f>G192+G193</f>
        <v>0</v>
      </c>
      <c r="H191" s="97">
        <f>H192+H193</f>
        <v>0</v>
      </c>
      <c r="I191" s="97">
        <f>I192+I193</f>
        <v>0</v>
      </c>
      <c r="J191" s="97">
        <f>J192+J193</f>
        <v>150</v>
      </c>
    </row>
    <row r="192" spans="1:10" s="85" customFormat="1" ht="45">
      <c r="A192" s="30" t="s">
        <v>648</v>
      </c>
      <c r="B192" s="58" t="s">
        <v>270</v>
      </c>
      <c r="C192" s="58">
        <v>200</v>
      </c>
      <c r="D192" s="59" t="s">
        <v>6</v>
      </c>
      <c r="E192" s="59" t="s">
        <v>18</v>
      </c>
      <c r="F192" s="60">
        <f>ведомств!F530</f>
        <v>100</v>
      </c>
      <c r="G192" s="60">
        <f>ведомств!G530</f>
        <v>0</v>
      </c>
      <c r="H192" s="60">
        <f>ведомств!H530</f>
        <v>0</v>
      </c>
      <c r="I192" s="60">
        <f>ведомств!I530</f>
        <v>0</v>
      </c>
      <c r="J192" s="60">
        <f>ведомств!J530</f>
        <v>100</v>
      </c>
    </row>
    <row r="193" spans="1:10" s="85" customFormat="1" ht="45">
      <c r="A193" s="30" t="s">
        <v>515</v>
      </c>
      <c r="B193" s="58" t="s">
        <v>269</v>
      </c>
      <c r="C193" s="58">
        <v>200</v>
      </c>
      <c r="D193" s="59" t="s">
        <v>6</v>
      </c>
      <c r="E193" s="59" t="s">
        <v>18</v>
      </c>
      <c r="F193" s="60">
        <f>ведомств!F532</f>
        <v>50</v>
      </c>
      <c r="G193" s="60">
        <f>ведомств!G532</f>
        <v>0</v>
      </c>
      <c r="H193" s="60">
        <f>ведомств!H532</f>
        <v>0</v>
      </c>
      <c r="I193" s="60">
        <f>ведомств!I532</f>
        <v>0</v>
      </c>
      <c r="J193" s="60">
        <f>ведомств!J532</f>
        <v>50</v>
      </c>
    </row>
    <row r="194" spans="1:10" s="87" customFormat="1" ht="33.75">
      <c r="A194" s="34" t="s">
        <v>226</v>
      </c>
      <c r="B194" s="95" t="s">
        <v>545</v>
      </c>
      <c r="C194" s="95"/>
      <c r="D194" s="96"/>
      <c r="E194" s="96"/>
      <c r="F194" s="97">
        <f>F195+F196</f>
        <v>1648</v>
      </c>
      <c r="G194" s="97">
        <f>G195+G196</f>
        <v>0</v>
      </c>
      <c r="H194" s="97">
        <f>H195+H196</f>
        <v>0</v>
      </c>
      <c r="I194" s="97">
        <f>I195+I196</f>
        <v>0</v>
      </c>
      <c r="J194" s="97">
        <f>J195+J196</f>
        <v>1648</v>
      </c>
    </row>
    <row r="195" spans="1:10" s="85" customFormat="1" ht="45">
      <c r="A195" s="30" t="s">
        <v>546</v>
      </c>
      <c r="B195" s="58" t="s">
        <v>544</v>
      </c>
      <c r="C195" s="58">
        <v>600</v>
      </c>
      <c r="D195" s="59" t="s">
        <v>17</v>
      </c>
      <c r="E195" s="59" t="s">
        <v>204</v>
      </c>
      <c r="F195" s="60">
        <f>ведомств!F615</f>
        <v>1273</v>
      </c>
      <c r="G195" s="60">
        <f>ведомств!G615</f>
        <v>0</v>
      </c>
      <c r="H195" s="60">
        <f>ведомств!H615</f>
        <v>0</v>
      </c>
      <c r="I195" s="60">
        <f>ведомств!I615</f>
        <v>0</v>
      </c>
      <c r="J195" s="60">
        <f>ведомств!J615</f>
        <v>1273</v>
      </c>
    </row>
    <row r="196" spans="1:10" s="85" customFormat="1" ht="45">
      <c r="A196" s="30" t="s">
        <v>904</v>
      </c>
      <c r="B196" s="58" t="s">
        <v>544</v>
      </c>
      <c r="C196" s="58">
        <v>200</v>
      </c>
      <c r="D196" s="59" t="s">
        <v>17</v>
      </c>
      <c r="E196" s="59" t="s">
        <v>204</v>
      </c>
      <c r="F196" s="60">
        <f>ведомств!F614</f>
        <v>375</v>
      </c>
      <c r="G196" s="60">
        <f>ведомств!G614</f>
        <v>0</v>
      </c>
      <c r="H196" s="60">
        <f>ведомств!H614</f>
        <v>0</v>
      </c>
      <c r="I196" s="60">
        <f>ведомств!I614</f>
        <v>0</v>
      </c>
      <c r="J196" s="60">
        <f>ведомств!J614</f>
        <v>375</v>
      </c>
    </row>
    <row r="197" spans="1:10" s="85" customFormat="1" ht="11.25">
      <c r="A197" s="106" t="s">
        <v>177</v>
      </c>
      <c r="B197" s="89" t="s">
        <v>178</v>
      </c>
      <c r="C197" s="89"/>
      <c r="D197" s="3"/>
      <c r="E197" s="3"/>
      <c r="F197" s="90">
        <f>F198+F203+F202</f>
        <v>1947.884</v>
      </c>
      <c r="G197" s="90">
        <f>G198+G203+G202</f>
        <v>0</v>
      </c>
      <c r="H197" s="90">
        <f>H198+H203+H202</f>
        <v>0</v>
      </c>
      <c r="I197" s="90">
        <f>I198+I203+I202</f>
        <v>0</v>
      </c>
      <c r="J197" s="90">
        <f>J198+J203+J202</f>
        <v>1947.884</v>
      </c>
    </row>
    <row r="198" spans="1:10" s="85" customFormat="1" ht="57.75" customHeight="1">
      <c r="A198" s="107" t="s">
        <v>41</v>
      </c>
      <c r="B198" s="58" t="s">
        <v>265</v>
      </c>
      <c r="C198" s="58"/>
      <c r="D198" s="59"/>
      <c r="E198" s="59"/>
      <c r="F198" s="60">
        <f>F199+F201+F200</f>
        <v>500</v>
      </c>
      <c r="G198" s="60">
        <f>G199+G201+G200</f>
        <v>0</v>
      </c>
      <c r="H198" s="60">
        <f>H199+H201+H200</f>
        <v>0</v>
      </c>
      <c r="I198" s="60">
        <f>I199+I201+I200</f>
        <v>0</v>
      </c>
      <c r="J198" s="60">
        <f>J199+J201+J200</f>
        <v>500</v>
      </c>
    </row>
    <row r="199" spans="1:10" s="85" customFormat="1" ht="46.5" customHeight="1">
      <c r="A199" s="30" t="s">
        <v>516</v>
      </c>
      <c r="B199" s="58" t="s">
        <v>271</v>
      </c>
      <c r="C199" s="58">
        <v>200</v>
      </c>
      <c r="D199" s="59" t="s">
        <v>6</v>
      </c>
      <c r="E199" s="59" t="s">
        <v>18</v>
      </c>
      <c r="F199" s="60">
        <f>ведомств!F534</f>
        <v>499</v>
      </c>
      <c r="G199" s="60">
        <f>ведомств!G534</f>
        <v>0</v>
      </c>
      <c r="H199" s="60">
        <f>ведомств!H534</f>
        <v>0</v>
      </c>
      <c r="I199" s="60">
        <f>ведомств!I534</f>
        <v>0</v>
      </c>
      <c r="J199" s="60">
        <f>ведомств!J534</f>
        <v>499</v>
      </c>
    </row>
    <row r="200" spans="1:10" s="85" customFormat="1" ht="46.5" customHeight="1">
      <c r="A200" s="30" t="s">
        <v>516</v>
      </c>
      <c r="B200" s="58" t="s">
        <v>271</v>
      </c>
      <c r="C200" s="58">
        <v>200</v>
      </c>
      <c r="D200" s="59" t="s">
        <v>206</v>
      </c>
      <c r="E200" s="59" t="s">
        <v>207</v>
      </c>
      <c r="F200" s="60">
        <f>ведомств!F849</f>
        <v>1</v>
      </c>
      <c r="G200" s="60">
        <f>ведомств!G849</f>
        <v>0</v>
      </c>
      <c r="H200" s="60">
        <f>ведомств!H849</f>
        <v>0</v>
      </c>
      <c r="I200" s="60">
        <f>ведомств!I849</f>
        <v>0</v>
      </c>
      <c r="J200" s="60">
        <f>ведомств!J849</f>
        <v>1</v>
      </c>
    </row>
    <row r="201" spans="1:10" s="85" customFormat="1" ht="46.5" customHeight="1">
      <c r="A201" s="30" t="s">
        <v>605</v>
      </c>
      <c r="B201" s="58" t="s">
        <v>271</v>
      </c>
      <c r="C201" s="58">
        <v>300</v>
      </c>
      <c r="D201" s="59" t="s">
        <v>6</v>
      </c>
      <c r="E201" s="59" t="s">
        <v>18</v>
      </c>
      <c r="F201" s="60">
        <f>ведомств!F535</f>
        <v>0</v>
      </c>
      <c r="G201" s="60">
        <f>ведомств!G535</f>
        <v>0</v>
      </c>
      <c r="H201" s="60">
        <f>ведомств!H535</f>
        <v>0</v>
      </c>
      <c r="I201" s="60">
        <f>ведомств!I535</f>
        <v>0</v>
      </c>
      <c r="J201" s="60">
        <f>ведомств!J535</f>
        <v>0</v>
      </c>
    </row>
    <row r="202" spans="1:10" s="85" customFormat="1" ht="46.5" customHeight="1">
      <c r="A202" s="145" t="s">
        <v>824</v>
      </c>
      <c r="B202" s="58" t="s">
        <v>762</v>
      </c>
      <c r="C202" s="58">
        <v>200</v>
      </c>
      <c r="D202" s="59" t="s">
        <v>156</v>
      </c>
      <c r="E202" s="59" t="s">
        <v>18</v>
      </c>
      <c r="F202" s="60">
        <f>ведомств!F537</f>
        <v>200</v>
      </c>
      <c r="G202" s="60">
        <f>ведомств!G537</f>
        <v>0</v>
      </c>
      <c r="H202" s="60">
        <f>ведомств!H537</f>
        <v>0</v>
      </c>
      <c r="I202" s="60">
        <f>ведомств!I537</f>
        <v>0</v>
      </c>
      <c r="J202" s="60">
        <f>ведомств!J537</f>
        <v>200</v>
      </c>
    </row>
    <row r="203" spans="1:10" s="85" customFormat="1" ht="46.5" customHeight="1">
      <c r="A203" s="30" t="s">
        <v>615</v>
      </c>
      <c r="B203" s="58" t="s">
        <v>614</v>
      </c>
      <c r="C203" s="58"/>
      <c r="D203" s="59"/>
      <c r="E203" s="59"/>
      <c r="F203" s="60">
        <f>F204</f>
        <v>1247.884</v>
      </c>
      <c r="G203" s="60">
        <f>G204</f>
        <v>0</v>
      </c>
      <c r="H203" s="60">
        <f>H204</f>
        <v>0</v>
      </c>
      <c r="I203" s="60">
        <f>I204</f>
        <v>0</v>
      </c>
      <c r="J203" s="60">
        <f>J204</f>
        <v>1247.884</v>
      </c>
    </row>
    <row r="204" spans="1:10" s="85" customFormat="1" ht="46.5" customHeight="1">
      <c r="A204" s="30" t="s">
        <v>613</v>
      </c>
      <c r="B204" s="58" t="s">
        <v>612</v>
      </c>
      <c r="C204" s="58">
        <v>200</v>
      </c>
      <c r="D204" s="59" t="s">
        <v>206</v>
      </c>
      <c r="E204" s="59" t="s">
        <v>210</v>
      </c>
      <c r="F204" s="60">
        <f>ведомств!F856</f>
        <v>1247.884</v>
      </c>
      <c r="G204" s="60">
        <f>ведомств!G856</f>
        <v>0</v>
      </c>
      <c r="H204" s="60">
        <f>ведомств!H856</f>
        <v>0</v>
      </c>
      <c r="I204" s="60">
        <f>ведомств!I856</f>
        <v>0</v>
      </c>
      <c r="J204" s="60">
        <f>ведомств!J856</f>
        <v>1247.884</v>
      </c>
    </row>
    <row r="205" spans="1:10" s="85" customFormat="1" ht="11.25">
      <c r="A205" s="106" t="s">
        <v>179</v>
      </c>
      <c r="B205" s="89" t="s">
        <v>180</v>
      </c>
      <c r="C205" s="89"/>
      <c r="D205" s="3"/>
      <c r="E205" s="3"/>
      <c r="F205" s="90">
        <f>F206+F260+F275+F278+F287+F304+F319+F342</f>
        <v>508359.054</v>
      </c>
      <c r="G205" s="90">
        <f>G206+G260+G275+G278+G287+G304+G319+G342</f>
        <v>-770.0109999999997</v>
      </c>
      <c r="H205" s="90">
        <f>H206+H260+H275+H278+H287+H304+H319+H342</f>
        <v>0</v>
      </c>
      <c r="I205" s="90">
        <f>I206+I260+I275+I278+I287+I304+I319+I342</f>
        <v>521.966</v>
      </c>
      <c r="J205" s="90">
        <f>J206+J260+J275+J278+J287+J304+J319+J342</f>
        <v>508111.0090000001</v>
      </c>
    </row>
    <row r="206" spans="1:10" s="88" customFormat="1" ht="11.25">
      <c r="A206" s="106" t="s">
        <v>45</v>
      </c>
      <c r="B206" s="89" t="s">
        <v>273</v>
      </c>
      <c r="C206" s="89"/>
      <c r="D206" s="3"/>
      <c r="E206" s="3"/>
      <c r="F206" s="90">
        <f>F207</f>
        <v>278810.111</v>
      </c>
      <c r="G206" s="90">
        <f>G207</f>
        <v>-785.0109999999997</v>
      </c>
      <c r="H206" s="90">
        <f>H207</f>
        <v>0</v>
      </c>
      <c r="I206" s="90">
        <f>I207</f>
        <v>0</v>
      </c>
      <c r="J206" s="90">
        <f>J207</f>
        <v>278025.10000000003</v>
      </c>
    </row>
    <row r="207" spans="1:10" s="88" customFormat="1" ht="22.5">
      <c r="A207" s="9" t="s">
        <v>661</v>
      </c>
      <c r="B207" s="89" t="s">
        <v>274</v>
      </c>
      <c r="C207" s="89"/>
      <c r="D207" s="3"/>
      <c r="E207" s="3"/>
      <c r="F207" s="90">
        <f>SUM(F208:F259)</f>
        <v>278810.111</v>
      </c>
      <c r="G207" s="90">
        <f>SUM(G208:G259)</f>
        <v>-785.0109999999997</v>
      </c>
      <c r="H207" s="90">
        <f>SUM(H208:H259)</f>
        <v>0</v>
      </c>
      <c r="I207" s="90">
        <f>SUM(I208:I259)</f>
        <v>0</v>
      </c>
      <c r="J207" s="90">
        <f>SUM(J208:J259)</f>
        <v>278025.10000000003</v>
      </c>
    </row>
    <row r="208" spans="1:10" s="85" customFormat="1" ht="69.75" customHeight="1">
      <c r="A208" s="30" t="s">
        <v>662</v>
      </c>
      <c r="B208" s="58" t="s">
        <v>383</v>
      </c>
      <c r="C208" s="58">
        <v>100</v>
      </c>
      <c r="D208" s="59" t="s">
        <v>209</v>
      </c>
      <c r="E208" s="59" t="s">
        <v>6</v>
      </c>
      <c r="F208" s="36">
        <f>ведомств!F290</f>
        <v>15772.709</v>
      </c>
      <c r="G208" s="36">
        <f>ведомств!G290</f>
        <v>0</v>
      </c>
      <c r="H208" s="36">
        <f>ведомств!H290</f>
        <v>0</v>
      </c>
      <c r="I208" s="36">
        <f>ведомств!I290</f>
        <v>0</v>
      </c>
      <c r="J208" s="36">
        <f>ведомств!J290</f>
        <v>15772.709</v>
      </c>
    </row>
    <row r="209" spans="1:10" s="85" customFormat="1" ht="48" customHeight="1">
      <c r="A209" s="30" t="s">
        <v>663</v>
      </c>
      <c r="B209" s="58" t="s">
        <v>383</v>
      </c>
      <c r="C209" s="58">
        <v>200</v>
      </c>
      <c r="D209" s="59" t="s">
        <v>209</v>
      </c>
      <c r="E209" s="59" t="s">
        <v>6</v>
      </c>
      <c r="F209" s="36">
        <f>ведомств!F291</f>
        <v>20836.413</v>
      </c>
      <c r="G209" s="36">
        <f>ведомств!G291</f>
        <v>34.518</v>
      </c>
      <c r="H209" s="36">
        <f>ведомств!H291</f>
        <v>0</v>
      </c>
      <c r="I209" s="36">
        <f>ведомств!I291</f>
        <v>0</v>
      </c>
      <c r="J209" s="36">
        <f>ведомств!J291</f>
        <v>20870.931</v>
      </c>
    </row>
    <row r="210" spans="1:10" s="85" customFormat="1" ht="33" customHeight="1">
      <c r="A210" s="30" t="s">
        <v>664</v>
      </c>
      <c r="B210" s="58" t="s">
        <v>383</v>
      </c>
      <c r="C210" s="58">
        <v>800</v>
      </c>
      <c r="D210" s="59" t="s">
        <v>209</v>
      </c>
      <c r="E210" s="59" t="s">
        <v>6</v>
      </c>
      <c r="F210" s="36">
        <f>ведомств!F292</f>
        <v>1203.084</v>
      </c>
      <c r="G210" s="36">
        <f>ведомств!G292</f>
        <v>0</v>
      </c>
      <c r="H210" s="36">
        <f>ведомств!H292</f>
        <v>0</v>
      </c>
      <c r="I210" s="36">
        <f>ведомств!I292</f>
        <v>0</v>
      </c>
      <c r="J210" s="36">
        <f>ведомств!J292</f>
        <v>1203.084</v>
      </c>
    </row>
    <row r="211" spans="1:10" s="85" customFormat="1" ht="79.5" customHeight="1">
      <c r="A211" s="30" t="s">
        <v>610</v>
      </c>
      <c r="B211" s="45" t="s">
        <v>609</v>
      </c>
      <c r="C211" s="58">
        <v>200</v>
      </c>
      <c r="D211" s="59" t="s">
        <v>209</v>
      </c>
      <c r="E211" s="59" t="s">
        <v>6</v>
      </c>
      <c r="F211" s="36">
        <f>ведомств!F294</f>
        <v>40</v>
      </c>
      <c r="G211" s="36">
        <f>ведомств!G294</f>
        <v>0</v>
      </c>
      <c r="H211" s="36">
        <f>ведомств!H294</f>
        <v>0</v>
      </c>
      <c r="I211" s="36">
        <f>ведомств!I294</f>
        <v>0</v>
      </c>
      <c r="J211" s="36">
        <f>ведомств!J294</f>
        <v>40</v>
      </c>
    </row>
    <row r="212" spans="1:10" s="85" customFormat="1" ht="79.5" customHeight="1">
      <c r="A212" s="30" t="s">
        <v>954</v>
      </c>
      <c r="B212" s="45" t="s">
        <v>952</v>
      </c>
      <c r="C212" s="58">
        <v>200</v>
      </c>
      <c r="D212" s="59" t="s">
        <v>209</v>
      </c>
      <c r="E212" s="59" t="s">
        <v>204</v>
      </c>
      <c r="F212" s="36">
        <f>ведомств!F489</f>
        <v>154.249</v>
      </c>
      <c r="G212" s="36">
        <f>ведомств!G489</f>
        <v>0</v>
      </c>
      <c r="H212" s="36">
        <f>ведомств!H489</f>
        <v>0</v>
      </c>
      <c r="I212" s="36">
        <f>ведомств!I489</f>
        <v>0</v>
      </c>
      <c r="J212" s="36">
        <f>ведомств!J489</f>
        <v>154.249</v>
      </c>
    </row>
    <row r="213" spans="1:10" s="85" customFormat="1" ht="79.5" customHeight="1">
      <c r="A213" s="30" t="s">
        <v>955</v>
      </c>
      <c r="B213" s="45" t="s">
        <v>952</v>
      </c>
      <c r="C213" s="58">
        <v>600</v>
      </c>
      <c r="D213" s="59" t="s">
        <v>209</v>
      </c>
      <c r="E213" s="59" t="s">
        <v>204</v>
      </c>
      <c r="F213" s="36">
        <f>ведомств!F490</f>
        <v>22.351</v>
      </c>
      <c r="G213" s="36">
        <f>ведомств!G490</f>
        <v>0</v>
      </c>
      <c r="H213" s="36">
        <f>ведомств!H490</f>
        <v>0</v>
      </c>
      <c r="I213" s="36">
        <f>ведомств!I490</f>
        <v>0</v>
      </c>
      <c r="J213" s="36">
        <f>ведомств!J490</f>
        <v>22.351</v>
      </c>
    </row>
    <row r="214" spans="1:10" s="85" customFormat="1" ht="51.75" customHeight="1">
      <c r="A214" s="145" t="s">
        <v>795</v>
      </c>
      <c r="B214" s="45" t="s">
        <v>987</v>
      </c>
      <c r="C214" s="58">
        <v>200</v>
      </c>
      <c r="D214" s="59" t="s">
        <v>209</v>
      </c>
      <c r="E214" s="59" t="s">
        <v>6</v>
      </c>
      <c r="F214" s="36">
        <f>ведомств!F296</f>
        <v>136</v>
      </c>
      <c r="G214" s="36">
        <f>ведомств!G296</f>
        <v>0</v>
      </c>
      <c r="H214" s="36">
        <f>ведомств!H296</f>
        <v>0</v>
      </c>
      <c r="I214" s="36">
        <f>ведомств!I296</f>
        <v>0</v>
      </c>
      <c r="J214" s="36">
        <f>ведомств!J296</f>
        <v>136</v>
      </c>
    </row>
    <row r="215" spans="1:10" s="85" customFormat="1" ht="69" customHeight="1">
      <c r="A215" s="30" t="s">
        <v>665</v>
      </c>
      <c r="B215" s="58" t="s">
        <v>384</v>
      </c>
      <c r="C215" s="58">
        <v>100</v>
      </c>
      <c r="D215" s="59" t="s">
        <v>209</v>
      </c>
      <c r="E215" s="59" t="s">
        <v>204</v>
      </c>
      <c r="F215" s="36">
        <v>75212.066</v>
      </c>
      <c r="G215" s="36">
        <f>ведомств!G360</f>
        <v>-40.669</v>
      </c>
      <c r="H215" s="36">
        <f>ведомств!H360</f>
        <v>0</v>
      </c>
      <c r="I215" s="36">
        <f>ведомств!I360</f>
        <v>0</v>
      </c>
      <c r="J215" s="36">
        <f>ведомств!J360</f>
        <v>71433.34700000001</v>
      </c>
    </row>
    <row r="216" spans="1:10" s="85" customFormat="1" ht="43.5" customHeight="1">
      <c r="A216" s="30" t="s">
        <v>666</v>
      </c>
      <c r="B216" s="58" t="s">
        <v>384</v>
      </c>
      <c r="C216" s="58">
        <v>200</v>
      </c>
      <c r="D216" s="59" t="s">
        <v>209</v>
      </c>
      <c r="E216" s="59" t="s">
        <v>204</v>
      </c>
      <c r="F216" s="36">
        <v>67107.189</v>
      </c>
      <c r="G216" s="36">
        <f>ведомств!G361+ведомств!G249</f>
        <v>-698.2860000000001</v>
      </c>
      <c r="H216" s="36">
        <f>ведомств!H361+ведомств!H249</f>
        <v>0</v>
      </c>
      <c r="I216" s="36">
        <f>ведомств!I361+ведомств!I249</f>
        <v>0</v>
      </c>
      <c r="J216" s="36">
        <f>ведомств!J361+ведомств!J249</f>
        <v>70146.95300000001</v>
      </c>
    </row>
    <row r="217" spans="1:10" s="85" customFormat="1" ht="43.5" customHeight="1">
      <c r="A217" s="30" t="s">
        <v>1028</v>
      </c>
      <c r="B217" s="58" t="s">
        <v>384</v>
      </c>
      <c r="C217" s="58">
        <v>300</v>
      </c>
      <c r="D217" s="59" t="s">
        <v>209</v>
      </c>
      <c r="E217" s="59" t="s">
        <v>204</v>
      </c>
      <c r="F217" s="36">
        <f>ведомств!F362</f>
        <v>145.838</v>
      </c>
      <c r="G217" s="36">
        <f>ведомств!G362</f>
        <v>0</v>
      </c>
      <c r="H217" s="36">
        <f>ведомств!H362</f>
        <v>0</v>
      </c>
      <c r="I217" s="36">
        <f>ведомств!I362</f>
        <v>0</v>
      </c>
      <c r="J217" s="36">
        <f>ведомств!J362</f>
        <v>145.838</v>
      </c>
    </row>
    <row r="218" spans="1:10" s="85" customFormat="1" ht="43.5" customHeight="1">
      <c r="A218" s="30" t="s">
        <v>667</v>
      </c>
      <c r="B218" s="58" t="s">
        <v>384</v>
      </c>
      <c r="C218" s="58">
        <v>600</v>
      </c>
      <c r="D218" s="59" t="s">
        <v>209</v>
      </c>
      <c r="E218" s="59" t="s">
        <v>204</v>
      </c>
      <c r="F218" s="36">
        <f>ведомств!F363</f>
        <v>24587.091</v>
      </c>
      <c r="G218" s="36">
        <f>ведомств!G363</f>
        <v>0</v>
      </c>
      <c r="H218" s="36">
        <f>ведомств!H363</f>
        <v>0</v>
      </c>
      <c r="I218" s="36">
        <f>ведомств!I363</f>
        <v>0</v>
      </c>
      <c r="J218" s="36">
        <f>ведомств!J363</f>
        <v>24587.091</v>
      </c>
    </row>
    <row r="219" spans="1:10" s="85" customFormat="1" ht="33" customHeight="1">
      <c r="A219" s="30" t="s">
        <v>668</v>
      </c>
      <c r="B219" s="58" t="s">
        <v>384</v>
      </c>
      <c r="C219" s="58">
        <v>800</v>
      </c>
      <c r="D219" s="59" t="s">
        <v>209</v>
      </c>
      <c r="E219" s="59" t="s">
        <v>204</v>
      </c>
      <c r="F219" s="36">
        <f>ведомств!F364</f>
        <v>3913.3950000000004</v>
      </c>
      <c r="G219" s="36">
        <f>ведомств!G364</f>
        <v>-34.518</v>
      </c>
      <c r="H219" s="36">
        <f>ведомств!H364</f>
        <v>0</v>
      </c>
      <c r="I219" s="36">
        <f>ведомств!I364</f>
        <v>0</v>
      </c>
      <c r="J219" s="36">
        <f>ведомств!J364</f>
        <v>3878.8770000000004</v>
      </c>
    </row>
    <row r="220" spans="1:10" s="85" customFormat="1" ht="48" customHeight="1">
      <c r="A220" s="30" t="s">
        <v>619</v>
      </c>
      <c r="B220" s="45" t="s">
        <v>607</v>
      </c>
      <c r="C220" s="58">
        <v>200</v>
      </c>
      <c r="D220" s="59" t="s">
        <v>209</v>
      </c>
      <c r="E220" s="59" t="s">
        <v>204</v>
      </c>
      <c r="F220" s="36">
        <f>ведомств!F247</f>
        <v>0</v>
      </c>
      <c r="G220" s="36">
        <f>ведомств!G247</f>
        <v>0</v>
      </c>
      <c r="H220" s="36">
        <f>ведомств!H247</f>
        <v>0</v>
      </c>
      <c r="I220" s="36">
        <f>ведомств!I247</f>
        <v>0</v>
      </c>
      <c r="J220" s="36">
        <f>ведомств!J247</f>
        <v>0</v>
      </c>
    </row>
    <row r="221" spans="1:10" s="85" customFormat="1" ht="62.25" customHeight="1">
      <c r="A221" s="8" t="s">
        <v>891</v>
      </c>
      <c r="B221" s="45" t="s">
        <v>881</v>
      </c>
      <c r="C221" s="58">
        <v>200</v>
      </c>
      <c r="D221" s="59" t="s">
        <v>209</v>
      </c>
      <c r="E221" s="59" t="s">
        <v>204</v>
      </c>
      <c r="F221" s="36">
        <f>ведомств!F366</f>
        <v>62.5</v>
      </c>
      <c r="G221" s="36">
        <f>ведомств!G366</f>
        <v>0</v>
      </c>
      <c r="H221" s="36">
        <f>ведомств!H366</f>
        <v>0</v>
      </c>
      <c r="I221" s="36">
        <f>ведомств!I366</f>
        <v>0</v>
      </c>
      <c r="J221" s="36">
        <f>ведомств!J366</f>
        <v>62.5</v>
      </c>
    </row>
    <row r="222" spans="1:10" s="85" customFormat="1" ht="46.5" customHeight="1">
      <c r="A222" s="8" t="s">
        <v>933</v>
      </c>
      <c r="B222" s="45" t="s">
        <v>931</v>
      </c>
      <c r="C222" s="58">
        <v>200</v>
      </c>
      <c r="D222" s="59" t="s">
        <v>209</v>
      </c>
      <c r="E222" s="59" t="s">
        <v>211</v>
      </c>
      <c r="F222" s="36">
        <f>ведомств!F894</f>
        <v>2491.6</v>
      </c>
      <c r="G222" s="36">
        <f>ведомств!G894</f>
        <v>0</v>
      </c>
      <c r="H222" s="36">
        <f>ведомств!H894</f>
        <v>0</v>
      </c>
      <c r="I222" s="36">
        <f>ведомств!I894</f>
        <v>0</v>
      </c>
      <c r="J222" s="36">
        <f>ведомств!J894</f>
        <v>2491.6</v>
      </c>
    </row>
    <row r="223" spans="1:10" s="85" customFormat="1" ht="58.5" customHeight="1">
      <c r="A223" s="30" t="s">
        <v>669</v>
      </c>
      <c r="B223" s="58" t="s">
        <v>385</v>
      </c>
      <c r="C223" s="58">
        <v>100</v>
      </c>
      <c r="D223" s="59" t="s">
        <v>209</v>
      </c>
      <c r="E223" s="59" t="s">
        <v>205</v>
      </c>
      <c r="F223" s="36">
        <f>ведомств!F420</f>
        <v>14038.828</v>
      </c>
      <c r="G223" s="36">
        <f>ведомств!G420</f>
        <v>0</v>
      </c>
      <c r="H223" s="36">
        <f>ведомств!H420</f>
        <v>0</v>
      </c>
      <c r="I223" s="36">
        <f>ведомств!I420</f>
        <v>0</v>
      </c>
      <c r="J223" s="36">
        <f>ведомств!J420</f>
        <v>14038.828</v>
      </c>
    </row>
    <row r="224" spans="1:10" s="85" customFormat="1" ht="33" customHeight="1">
      <c r="A224" s="30" t="s">
        <v>670</v>
      </c>
      <c r="B224" s="58" t="s">
        <v>385</v>
      </c>
      <c r="C224" s="58">
        <v>200</v>
      </c>
      <c r="D224" s="59" t="s">
        <v>209</v>
      </c>
      <c r="E224" s="59" t="s">
        <v>205</v>
      </c>
      <c r="F224" s="36">
        <f>ведомств!F421</f>
        <v>779.073</v>
      </c>
      <c r="G224" s="36">
        <f>ведомств!G421</f>
        <v>0</v>
      </c>
      <c r="H224" s="36">
        <f>ведомств!H421</f>
        <v>0</v>
      </c>
      <c r="I224" s="36">
        <f>ведомств!I421</f>
        <v>0</v>
      </c>
      <c r="J224" s="36">
        <f>ведомств!J421</f>
        <v>779.073</v>
      </c>
    </row>
    <row r="225" spans="1:10" s="85" customFormat="1" ht="44.25" customHeight="1">
      <c r="A225" s="8" t="s">
        <v>892</v>
      </c>
      <c r="B225" s="58" t="s">
        <v>883</v>
      </c>
      <c r="C225" s="58">
        <v>200</v>
      </c>
      <c r="D225" s="59" t="s">
        <v>209</v>
      </c>
      <c r="E225" s="59" t="s">
        <v>204</v>
      </c>
      <c r="F225" s="36">
        <f>ведомств!F368</f>
        <v>6410.374</v>
      </c>
      <c r="G225" s="36">
        <f>ведомств!G368</f>
        <v>0</v>
      </c>
      <c r="H225" s="36">
        <f>ведомств!H368</f>
        <v>0</v>
      </c>
      <c r="I225" s="36">
        <f>ведомств!I368</f>
        <v>0</v>
      </c>
      <c r="J225" s="36">
        <f>ведомств!J368</f>
        <v>6410.374</v>
      </c>
    </row>
    <row r="226" spans="1:10" s="85" customFormat="1" ht="49.5" customHeight="1">
      <c r="A226" s="8" t="s">
        <v>893</v>
      </c>
      <c r="B226" s="58" t="s">
        <v>883</v>
      </c>
      <c r="C226" s="58">
        <v>600</v>
      </c>
      <c r="D226" s="59" t="s">
        <v>209</v>
      </c>
      <c r="E226" s="59" t="s">
        <v>204</v>
      </c>
      <c r="F226" s="36">
        <f>ведомств!F369</f>
        <v>573.741</v>
      </c>
      <c r="G226" s="36">
        <f>ведомств!G369</f>
        <v>0</v>
      </c>
      <c r="H226" s="36">
        <f>ведомств!H369</f>
        <v>0</v>
      </c>
      <c r="I226" s="36">
        <f>ведомств!I369</f>
        <v>0</v>
      </c>
      <c r="J226" s="36">
        <f>ведомств!J369</f>
        <v>573.741</v>
      </c>
    </row>
    <row r="227" spans="1:10" s="85" customFormat="1" ht="61.5" customHeight="1">
      <c r="A227" s="8" t="s">
        <v>894</v>
      </c>
      <c r="B227" s="58" t="s">
        <v>885</v>
      </c>
      <c r="C227" s="58">
        <v>200</v>
      </c>
      <c r="D227" s="59" t="s">
        <v>209</v>
      </c>
      <c r="E227" s="59" t="s">
        <v>204</v>
      </c>
      <c r="F227" s="36">
        <f>ведомств!F371</f>
        <v>1372.375</v>
      </c>
      <c r="G227" s="36">
        <f>ведомств!G371</f>
        <v>0</v>
      </c>
      <c r="H227" s="36">
        <f>ведомств!H371</f>
        <v>0</v>
      </c>
      <c r="I227" s="36">
        <f>ведомств!I371</f>
        <v>0</v>
      </c>
      <c r="J227" s="36">
        <f>ведомств!J371</f>
        <v>1372.375</v>
      </c>
    </row>
    <row r="228" spans="1:10" s="85" customFormat="1" ht="61.5" customHeight="1">
      <c r="A228" s="8" t="s">
        <v>945</v>
      </c>
      <c r="B228" s="58" t="s">
        <v>885</v>
      </c>
      <c r="C228" s="58">
        <v>600</v>
      </c>
      <c r="D228" s="59" t="s">
        <v>209</v>
      </c>
      <c r="E228" s="59" t="s">
        <v>204</v>
      </c>
      <c r="F228" s="36">
        <f>ведомств!F372</f>
        <v>204.225</v>
      </c>
      <c r="G228" s="36">
        <f>ведомств!G372</f>
        <v>0</v>
      </c>
      <c r="H228" s="36">
        <f>ведомств!H372</f>
        <v>0</v>
      </c>
      <c r="I228" s="36">
        <f>ведомств!I372</f>
        <v>0</v>
      </c>
      <c r="J228" s="36">
        <f>ведомств!J372</f>
        <v>204.225</v>
      </c>
    </row>
    <row r="229" spans="1:10" s="85" customFormat="1" ht="61.5" customHeight="1">
      <c r="A229" s="8" t="s">
        <v>895</v>
      </c>
      <c r="B229" s="58" t="s">
        <v>887</v>
      </c>
      <c r="C229" s="58">
        <v>200</v>
      </c>
      <c r="D229" s="59" t="s">
        <v>209</v>
      </c>
      <c r="E229" s="59" t="s">
        <v>204</v>
      </c>
      <c r="F229" s="36">
        <f>ведомств!F374</f>
        <v>379.9029999999999</v>
      </c>
      <c r="G229" s="36">
        <f>ведомств!G374</f>
        <v>0</v>
      </c>
      <c r="H229" s="36">
        <f>ведомств!H374</f>
        <v>0</v>
      </c>
      <c r="I229" s="36">
        <f>ведомств!I374</f>
        <v>0</v>
      </c>
      <c r="J229" s="36">
        <f>ведомств!J374</f>
        <v>379.9029999999999</v>
      </c>
    </row>
    <row r="230" spans="1:10" s="85" customFormat="1" ht="61.5" customHeight="1">
      <c r="A230" s="8" t="s">
        <v>896</v>
      </c>
      <c r="B230" s="58" t="s">
        <v>887</v>
      </c>
      <c r="C230" s="58">
        <v>600</v>
      </c>
      <c r="D230" s="59" t="s">
        <v>209</v>
      </c>
      <c r="E230" s="59" t="s">
        <v>204</v>
      </c>
      <c r="F230" s="36">
        <f>ведомств!F375</f>
        <v>34.486</v>
      </c>
      <c r="G230" s="36">
        <f>ведомств!G375</f>
        <v>0</v>
      </c>
      <c r="H230" s="36">
        <f>ведомств!H375</f>
        <v>0</v>
      </c>
      <c r="I230" s="36">
        <f>ведомств!I375</f>
        <v>0</v>
      </c>
      <c r="J230" s="36">
        <f>ведомств!J375</f>
        <v>34.486</v>
      </c>
    </row>
    <row r="231" spans="1:10" s="85" customFormat="1" ht="45.75" customHeight="1">
      <c r="A231" s="30" t="s">
        <v>677</v>
      </c>
      <c r="B231" s="58" t="s">
        <v>386</v>
      </c>
      <c r="C231" s="58">
        <v>600</v>
      </c>
      <c r="D231" s="59" t="s">
        <v>209</v>
      </c>
      <c r="E231" s="59" t="s">
        <v>209</v>
      </c>
      <c r="F231" s="36">
        <f>ведомств!F433</f>
        <v>5961.146</v>
      </c>
      <c r="G231" s="36">
        <f>ведомств!G433</f>
        <v>24</v>
      </c>
      <c r="H231" s="36">
        <f>ведомств!H433</f>
        <v>0</v>
      </c>
      <c r="I231" s="36">
        <f>ведомств!I433</f>
        <v>0</v>
      </c>
      <c r="J231" s="36">
        <f>ведомств!J433</f>
        <v>5985.146</v>
      </c>
    </row>
    <row r="232" spans="1:10" s="85" customFormat="1" ht="75" customHeight="1">
      <c r="A232" s="30" t="s">
        <v>1041</v>
      </c>
      <c r="B232" s="58" t="s">
        <v>386</v>
      </c>
      <c r="C232" s="58">
        <v>100</v>
      </c>
      <c r="D232" s="59" t="s">
        <v>209</v>
      </c>
      <c r="E232" s="59" t="s">
        <v>204</v>
      </c>
      <c r="F232" s="36">
        <f>ведомств!F380</f>
        <v>0</v>
      </c>
      <c r="G232" s="36">
        <f>ведомств!G380</f>
        <v>103.986</v>
      </c>
      <c r="H232" s="36">
        <f>ведомств!H380</f>
        <v>0</v>
      </c>
      <c r="I232" s="36">
        <f>ведомств!I380</f>
        <v>0</v>
      </c>
      <c r="J232" s="36">
        <f>ведомств!J380</f>
        <v>103.986</v>
      </c>
    </row>
    <row r="233" spans="1:10" s="85" customFormat="1" ht="45.75" customHeight="1">
      <c r="A233" s="30" t="s">
        <v>677</v>
      </c>
      <c r="B233" s="58" t="s">
        <v>386</v>
      </c>
      <c r="C233" s="58">
        <v>600</v>
      </c>
      <c r="D233" s="59" t="s">
        <v>209</v>
      </c>
      <c r="E233" s="59" t="s">
        <v>204</v>
      </c>
      <c r="F233" s="36">
        <f>ведомств!F381</f>
        <v>42.54</v>
      </c>
      <c r="G233" s="36">
        <f>ведомств!G381</f>
        <v>0</v>
      </c>
      <c r="H233" s="36">
        <f>ведомств!H381</f>
        <v>0</v>
      </c>
      <c r="I233" s="36">
        <f>ведомств!I381</f>
        <v>0</v>
      </c>
      <c r="J233" s="36">
        <f>ведомств!J381</f>
        <v>42.54</v>
      </c>
    </row>
    <row r="234" spans="1:10" s="85" customFormat="1" ht="37.5" customHeight="1">
      <c r="A234" s="30" t="s">
        <v>676</v>
      </c>
      <c r="B234" s="58" t="s">
        <v>386</v>
      </c>
      <c r="C234" s="58">
        <v>200</v>
      </c>
      <c r="D234" s="59" t="s">
        <v>209</v>
      </c>
      <c r="E234" s="59" t="s">
        <v>211</v>
      </c>
      <c r="F234" s="36">
        <f>ведомств!F453</f>
        <v>457.46</v>
      </c>
      <c r="G234" s="36">
        <f>ведомств!G453</f>
        <v>-103.986</v>
      </c>
      <c r="H234" s="36">
        <f>ведомств!H453</f>
        <v>0</v>
      </c>
      <c r="I234" s="36">
        <f>ведомств!I453</f>
        <v>0</v>
      </c>
      <c r="J234" s="36">
        <f>ведомств!J453</f>
        <v>353.474</v>
      </c>
    </row>
    <row r="235" spans="1:10" s="85" customFormat="1" ht="37.5" customHeight="1">
      <c r="A235" s="8" t="s">
        <v>897</v>
      </c>
      <c r="B235" s="58" t="s">
        <v>889</v>
      </c>
      <c r="C235" s="58">
        <v>200</v>
      </c>
      <c r="D235" s="59" t="s">
        <v>209</v>
      </c>
      <c r="E235" s="59" t="s">
        <v>204</v>
      </c>
      <c r="F235" s="36">
        <f>ведомств!F377</f>
        <v>0</v>
      </c>
      <c r="G235" s="36">
        <f>ведомств!G377</f>
        <v>0</v>
      </c>
      <c r="H235" s="36">
        <f>ведомств!H377</f>
        <v>0</v>
      </c>
      <c r="I235" s="36">
        <f>ведомств!I377</f>
        <v>0</v>
      </c>
      <c r="J235" s="36">
        <f>ведомств!J377</f>
        <v>0</v>
      </c>
    </row>
    <row r="236" spans="1:10" s="85" customFormat="1" ht="45" customHeight="1">
      <c r="A236" s="8" t="s">
        <v>898</v>
      </c>
      <c r="B236" s="58" t="s">
        <v>889</v>
      </c>
      <c r="C236" s="58">
        <v>600</v>
      </c>
      <c r="D236" s="59" t="s">
        <v>209</v>
      </c>
      <c r="E236" s="59" t="s">
        <v>204</v>
      </c>
      <c r="F236" s="36">
        <f>ведомств!F378</f>
        <v>0</v>
      </c>
      <c r="G236" s="36">
        <f>ведомств!G378</f>
        <v>0</v>
      </c>
      <c r="H236" s="36">
        <f>ведомств!H378</f>
        <v>0</v>
      </c>
      <c r="I236" s="36">
        <f>ведомств!I378</f>
        <v>0</v>
      </c>
      <c r="J236" s="36">
        <f>ведомств!J378</f>
        <v>0</v>
      </c>
    </row>
    <row r="237" spans="1:10" s="85" customFormat="1" ht="45" customHeight="1">
      <c r="A237" s="8" t="s">
        <v>897</v>
      </c>
      <c r="B237" s="58" t="s">
        <v>889</v>
      </c>
      <c r="C237" s="58">
        <v>200</v>
      </c>
      <c r="D237" s="59" t="s">
        <v>209</v>
      </c>
      <c r="E237" s="59" t="s">
        <v>209</v>
      </c>
      <c r="F237" s="36">
        <f>ведомств!F435</f>
        <v>403.60699999999997</v>
      </c>
      <c r="G237" s="36">
        <f>ведомств!G435</f>
        <v>0</v>
      </c>
      <c r="H237" s="36">
        <f>ведомств!H435</f>
        <v>0</v>
      </c>
      <c r="I237" s="36">
        <f>ведомств!I435</f>
        <v>0</v>
      </c>
      <c r="J237" s="36">
        <f>ведомств!J435</f>
        <v>403.60699999999997</v>
      </c>
    </row>
    <row r="238" spans="1:10" s="85" customFormat="1" ht="52.5" customHeight="1">
      <c r="A238" s="8" t="s">
        <v>898</v>
      </c>
      <c r="B238" s="58" t="s">
        <v>889</v>
      </c>
      <c r="C238" s="58">
        <v>600</v>
      </c>
      <c r="D238" s="59" t="s">
        <v>209</v>
      </c>
      <c r="E238" s="59" t="s">
        <v>209</v>
      </c>
      <c r="F238" s="36">
        <f>ведомств!F436</f>
        <v>363.89300000000003</v>
      </c>
      <c r="G238" s="36">
        <f>ведомств!G436</f>
        <v>0</v>
      </c>
      <c r="H238" s="36">
        <f>ведомств!H436</f>
        <v>0</v>
      </c>
      <c r="I238" s="36">
        <f>ведомств!I436</f>
        <v>0</v>
      </c>
      <c r="J238" s="36">
        <f>ведомств!J436</f>
        <v>363.89300000000003</v>
      </c>
    </row>
    <row r="239" spans="1:10" s="85" customFormat="1" ht="58.5" customHeight="1">
      <c r="A239" s="30" t="s">
        <v>675</v>
      </c>
      <c r="B239" s="58" t="s">
        <v>387</v>
      </c>
      <c r="C239" s="58">
        <v>100</v>
      </c>
      <c r="D239" s="59" t="s">
        <v>209</v>
      </c>
      <c r="E239" s="59" t="s">
        <v>211</v>
      </c>
      <c r="F239" s="36">
        <f>ведомств!F455</f>
        <v>17623.417</v>
      </c>
      <c r="G239" s="36">
        <f>ведомств!G455</f>
        <v>0</v>
      </c>
      <c r="H239" s="36">
        <f>ведомств!H455</f>
        <v>0</v>
      </c>
      <c r="I239" s="36">
        <f>ведомств!I455</f>
        <v>0</v>
      </c>
      <c r="J239" s="36">
        <f>ведомств!J455</f>
        <v>17623.417</v>
      </c>
    </row>
    <row r="240" spans="1:10" s="85" customFormat="1" ht="35.25" customHeight="1">
      <c r="A240" s="30" t="s">
        <v>674</v>
      </c>
      <c r="B240" s="58" t="s">
        <v>387</v>
      </c>
      <c r="C240" s="58">
        <v>200</v>
      </c>
      <c r="D240" s="59" t="s">
        <v>209</v>
      </c>
      <c r="E240" s="59" t="s">
        <v>211</v>
      </c>
      <c r="F240" s="36">
        <f>ведомств!F456</f>
        <v>2783.7129999999993</v>
      </c>
      <c r="G240" s="36">
        <f>ведомств!G456</f>
        <v>-429.364</v>
      </c>
      <c r="H240" s="36">
        <f>ведомств!H456</f>
        <v>0</v>
      </c>
      <c r="I240" s="36">
        <f>ведомств!I456</f>
        <v>0</v>
      </c>
      <c r="J240" s="36">
        <f>ведомств!J456</f>
        <v>2354.3489999999993</v>
      </c>
    </row>
    <row r="241" spans="1:10" s="85" customFormat="1" ht="35.25" customHeight="1">
      <c r="A241" s="145" t="s">
        <v>991</v>
      </c>
      <c r="B241" s="58" t="s">
        <v>387</v>
      </c>
      <c r="C241" s="58">
        <v>300</v>
      </c>
      <c r="D241" s="59" t="s">
        <v>209</v>
      </c>
      <c r="E241" s="59" t="s">
        <v>211</v>
      </c>
      <c r="F241" s="36">
        <f>ведомств!F457</f>
        <v>1</v>
      </c>
      <c r="G241" s="36">
        <f>ведомств!G457</f>
        <v>0</v>
      </c>
      <c r="H241" s="36">
        <f>ведомств!H457</f>
        <v>0</v>
      </c>
      <c r="I241" s="36">
        <f>ведомств!I457</f>
        <v>0</v>
      </c>
      <c r="J241" s="36">
        <f>ведомств!J457</f>
        <v>1</v>
      </c>
    </row>
    <row r="242" spans="1:10" s="85" customFormat="1" ht="23.25" customHeight="1">
      <c r="A242" s="30" t="s">
        <v>673</v>
      </c>
      <c r="B242" s="58" t="s">
        <v>387</v>
      </c>
      <c r="C242" s="58">
        <v>800</v>
      </c>
      <c r="D242" s="59" t="s">
        <v>209</v>
      </c>
      <c r="E242" s="59" t="s">
        <v>211</v>
      </c>
      <c r="F242" s="36">
        <f>ведомств!F458</f>
        <v>22.186</v>
      </c>
      <c r="G242" s="36">
        <f>ведомств!G458</f>
        <v>0</v>
      </c>
      <c r="H242" s="36">
        <f>ведомств!H458</f>
        <v>0</v>
      </c>
      <c r="I242" s="36">
        <f>ведомств!I458</f>
        <v>0</v>
      </c>
      <c r="J242" s="36">
        <f>ведомств!J458</f>
        <v>22.186</v>
      </c>
    </row>
    <row r="243" spans="1:10" s="85" customFormat="1" ht="40.5" customHeight="1">
      <c r="A243" s="30" t="s">
        <v>950</v>
      </c>
      <c r="B243" s="58" t="s">
        <v>947</v>
      </c>
      <c r="C243" s="58">
        <v>200</v>
      </c>
      <c r="D243" s="59" t="s">
        <v>209</v>
      </c>
      <c r="E243" s="59" t="s">
        <v>211</v>
      </c>
      <c r="F243" s="36">
        <f>ведомств!F460</f>
        <v>682.078</v>
      </c>
      <c r="G243" s="36">
        <f>ведомств!G460</f>
        <v>47.795</v>
      </c>
      <c r="H243" s="36">
        <f>ведомств!H460</f>
        <v>0</v>
      </c>
      <c r="I243" s="36">
        <f>ведомств!I460</f>
        <v>0</v>
      </c>
      <c r="J243" s="36">
        <f>ведомств!J460</f>
        <v>729.8729999999999</v>
      </c>
    </row>
    <row r="244" spans="1:10" s="85" customFormat="1" ht="48" customHeight="1">
      <c r="A244" s="30" t="s">
        <v>951</v>
      </c>
      <c r="B244" s="58" t="s">
        <v>946</v>
      </c>
      <c r="C244" s="58">
        <v>200</v>
      </c>
      <c r="D244" s="59" t="s">
        <v>209</v>
      </c>
      <c r="E244" s="59" t="s">
        <v>211</v>
      </c>
      <c r="F244" s="36">
        <f>ведомств!F462</f>
        <v>133.29999999999998</v>
      </c>
      <c r="G244" s="36">
        <f>ведомств!G462</f>
        <v>0</v>
      </c>
      <c r="H244" s="36">
        <f>ведомств!H462</f>
        <v>0</v>
      </c>
      <c r="I244" s="36">
        <f>ведомств!I462</f>
        <v>0</v>
      </c>
      <c r="J244" s="36">
        <f>ведомств!J462</f>
        <v>133.29999999999998</v>
      </c>
    </row>
    <row r="245" spans="1:10" s="85" customFormat="1" ht="47.25" customHeight="1">
      <c r="A245" s="8" t="s">
        <v>878</v>
      </c>
      <c r="B245" s="58" t="s">
        <v>875</v>
      </c>
      <c r="C245" s="58">
        <v>200</v>
      </c>
      <c r="D245" s="59" t="s">
        <v>209</v>
      </c>
      <c r="E245" s="59" t="s">
        <v>6</v>
      </c>
      <c r="F245" s="36">
        <f>ведомств!F298</f>
        <v>1640.492</v>
      </c>
      <c r="G245" s="36">
        <f>ведомств!G298</f>
        <v>27</v>
      </c>
      <c r="H245" s="36">
        <f>ведомств!H298</f>
        <v>0</v>
      </c>
      <c r="I245" s="36">
        <f>ведомств!I298</f>
        <v>0</v>
      </c>
      <c r="J245" s="36">
        <f>ведомств!J298</f>
        <v>1667.492</v>
      </c>
    </row>
    <row r="246" spans="1:10" s="85" customFormat="1" ht="47.25" customHeight="1">
      <c r="A246" s="8" t="s">
        <v>878</v>
      </c>
      <c r="B246" s="58" t="s">
        <v>875</v>
      </c>
      <c r="C246" s="58">
        <v>200</v>
      </c>
      <c r="D246" s="59" t="s">
        <v>209</v>
      </c>
      <c r="E246" s="59" t="s">
        <v>204</v>
      </c>
      <c r="F246" s="36">
        <f>ведомств!F383</f>
        <v>4718.76</v>
      </c>
      <c r="G246" s="36">
        <f>ведомств!G383</f>
        <v>54</v>
      </c>
      <c r="H246" s="36">
        <f>ведомств!H383</f>
        <v>0</v>
      </c>
      <c r="I246" s="36">
        <f>ведомств!I383</f>
        <v>0</v>
      </c>
      <c r="J246" s="36">
        <f>ведомств!J383</f>
        <v>4772.76</v>
      </c>
    </row>
    <row r="247" spans="1:10" s="85" customFormat="1" ht="47.25" customHeight="1">
      <c r="A247" s="8" t="s">
        <v>899</v>
      </c>
      <c r="B247" s="58" t="s">
        <v>875</v>
      </c>
      <c r="C247" s="58">
        <v>600</v>
      </c>
      <c r="D247" s="59" t="s">
        <v>209</v>
      </c>
      <c r="E247" s="59" t="s">
        <v>204</v>
      </c>
      <c r="F247" s="36">
        <f>ведомств!F384</f>
        <v>1000.7030000000001</v>
      </c>
      <c r="G247" s="36">
        <f>ведомств!G384</f>
        <v>0</v>
      </c>
      <c r="H247" s="36">
        <f>ведомств!H384</f>
        <v>0</v>
      </c>
      <c r="I247" s="36">
        <f>ведомств!I384</f>
        <v>0</v>
      </c>
      <c r="J247" s="36">
        <f>ведомств!J384</f>
        <v>1000.7030000000001</v>
      </c>
    </row>
    <row r="248" spans="1:10" s="85" customFormat="1" ht="47.25" customHeight="1">
      <c r="A248" s="8" t="s">
        <v>899</v>
      </c>
      <c r="B248" s="58" t="s">
        <v>875</v>
      </c>
      <c r="C248" s="58">
        <v>600</v>
      </c>
      <c r="D248" s="59" t="s">
        <v>209</v>
      </c>
      <c r="E248" s="59" t="s">
        <v>209</v>
      </c>
      <c r="F248" s="36">
        <f>ведомств!F438</f>
        <v>166.219</v>
      </c>
      <c r="G248" s="36">
        <f>ведомств!G438</f>
        <v>0</v>
      </c>
      <c r="H248" s="36">
        <f>ведомств!H438</f>
        <v>0</v>
      </c>
      <c r="I248" s="36">
        <f>ведомств!I438</f>
        <v>0</v>
      </c>
      <c r="J248" s="36">
        <f>ведомств!J438</f>
        <v>166.219</v>
      </c>
    </row>
    <row r="249" spans="1:10" s="85" customFormat="1" ht="47.25" customHeight="1">
      <c r="A249" s="8" t="s">
        <v>878</v>
      </c>
      <c r="B249" s="58" t="s">
        <v>875</v>
      </c>
      <c r="C249" s="58">
        <v>200</v>
      </c>
      <c r="D249" s="59" t="s">
        <v>209</v>
      </c>
      <c r="E249" s="59" t="s">
        <v>211</v>
      </c>
      <c r="F249" s="36">
        <f>ведомств!F464</f>
        <v>59.636</v>
      </c>
      <c r="G249" s="36">
        <f>ведомств!G464</f>
        <v>0</v>
      </c>
      <c r="H249" s="36">
        <f>ведомств!H464</f>
        <v>0</v>
      </c>
      <c r="I249" s="36">
        <f>ведомств!I464</f>
        <v>0</v>
      </c>
      <c r="J249" s="36">
        <f>ведомств!J464</f>
        <v>59.636</v>
      </c>
    </row>
    <row r="250" spans="1:10" s="85" customFormat="1" ht="36.75" customHeight="1">
      <c r="A250" s="30" t="s">
        <v>672</v>
      </c>
      <c r="B250" s="58" t="s">
        <v>389</v>
      </c>
      <c r="C250" s="58">
        <v>200</v>
      </c>
      <c r="D250" s="59" t="s">
        <v>209</v>
      </c>
      <c r="E250" s="59" t="s">
        <v>211</v>
      </c>
      <c r="F250" s="36">
        <f>ведомств!F466</f>
        <v>70</v>
      </c>
      <c r="G250" s="36">
        <f>ведомств!G466</f>
        <v>-30</v>
      </c>
      <c r="H250" s="36">
        <f>ведомств!H466</f>
        <v>0</v>
      </c>
      <c r="I250" s="36">
        <f>ведомств!I466</f>
        <v>0</v>
      </c>
      <c r="J250" s="36">
        <f>ведомств!J466</f>
        <v>40</v>
      </c>
    </row>
    <row r="251" spans="1:10" s="85" customFormat="1" ht="36.75" customHeight="1">
      <c r="A251" s="30" t="s">
        <v>1040</v>
      </c>
      <c r="B251" s="58" t="s">
        <v>389</v>
      </c>
      <c r="C251" s="58">
        <v>600</v>
      </c>
      <c r="D251" s="59" t="s">
        <v>209</v>
      </c>
      <c r="E251" s="59" t="s">
        <v>209</v>
      </c>
      <c r="F251" s="36">
        <f>ведомств!F440</f>
        <v>0</v>
      </c>
      <c r="G251" s="36">
        <f>ведомств!G440</f>
        <v>30</v>
      </c>
      <c r="H251" s="36">
        <f>ведомств!H440</f>
        <v>0</v>
      </c>
      <c r="I251" s="36">
        <f>ведомств!I440</f>
        <v>0</v>
      </c>
      <c r="J251" s="36">
        <f>ведомств!J440</f>
        <v>30</v>
      </c>
    </row>
    <row r="252" spans="1:10" s="85" customFormat="1" ht="50.25" customHeight="1">
      <c r="A252" s="30" t="s">
        <v>1044</v>
      </c>
      <c r="B252" s="58" t="s">
        <v>1042</v>
      </c>
      <c r="C252" s="58">
        <v>600</v>
      </c>
      <c r="D252" s="59" t="s">
        <v>209</v>
      </c>
      <c r="E252" s="59" t="s">
        <v>209</v>
      </c>
      <c r="F252" s="36">
        <f>ведомств!F442</f>
        <v>0</v>
      </c>
      <c r="G252" s="36">
        <f>ведомств!G442</f>
        <v>1</v>
      </c>
      <c r="H252" s="36">
        <f>ведомств!H442</f>
        <v>0</v>
      </c>
      <c r="I252" s="36">
        <f>ведомств!I442</f>
        <v>0</v>
      </c>
      <c r="J252" s="36">
        <f>ведомств!J442</f>
        <v>1</v>
      </c>
    </row>
    <row r="253" spans="1:10" s="85" customFormat="1" ht="48" customHeight="1">
      <c r="A253" s="30" t="s">
        <v>671</v>
      </c>
      <c r="B253" s="58" t="s">
        <v>388</v>
      </c>
      <c r="C253" s="58">
        <v>200</v>
      </c>
      <c r="D253" s="59" t="s">
        <v>209</v>
      </c>
      <c r="E253" s="59" t="s">
        <v>211</v>
      </c>
      <c r="F253" s="36">
        <f>ведомств!F468</f>
        <v>2619.255</v>
      </c>
      <c r="G253" s="36">
        <f>ведомств!G468</f>
        <v>-67.301</v>
      </c>
      <c r="H253" s="36">
        <f>ведомств!H468</f>
        <v>0</v>
      </c>
      <c r="I253" s="36">
        <f>ведомств!I468</f>
        <v>0</v>
      </c>
      <c r="J253" s="36">
        <f>ведомств!J468</f>
        <v>2551.954</v>
      </c>
    </row>
    <row r="254" spans="1:10" s="85" customFormat="1" ht="48" customHeight="1">
      <c r="A254" s="30" t="s">
        <v>671</v>
      </c>
      <c r="B254" s="58" t="s">
        <v>388</v>
      </c>
      <c r="C254" s="58">
        <v>200</v>
      </c>
      <c r="D254" s="59" t="s">
        <v>209</v>
      </c>
      <c r="E254" s="59" t="s">
        <v>6</v>
      </c>
      <c r="F254" s="36">
        <f>ведомств!F300</f>
        <v>125</v>
      </c>
      <c r="G254" s="36">
        <f>ведомств!G300</f>
        <v>290.975</v>
      </c>
      <c r="H254" s="36">
        <f>ведомств!H300</f>
        <v>0</v>
      </c>
      <c r="I254" s="36">
        <f>ведомств!I300</f>
        <v>0</v>
      </c>
      <c r="J254" s="36">
        <f>ведомств!J300</f>
        <v>415.975</v>
      </c>
    </row>
    <row r="255" spans="1:10" s="85" customFormat="1" ht="51.75" customHeight="1">
      <c r="A255" s="30" t="s">
        <v>671</v>
      </c>
      <c r="B255" s="58" t="s">
        <v>388</v>
      </c>
      <c r="C255" s="58">
        <v>200</v>
      </c>
      <c r="D255" s="59" t="s">
        <v>209</v>
      </c>
      <c r="E255" s="59" t="s">
        <v>204</v>
      </c>
      <c r="F255" s="36">
        <f>ведомств!F253+ведомств!F386</f>
        <v>3698.106</v>
      </c>
      <c r="G255" s="36">
        <f>ведомств!G253+ведомств!G386</f>
        <v>5.839</v>
      </c>
      <c r="H255" s="36">
        <f>ведомств!H253+ведомств!H386</f>
        <v>0</v>
      </c>
      <c r="I255" s="36">
        <f>ведомств!I253+ведомств!I386</f>
        <v>0</v>
      </c>
      <c r="J255" s="36">
        <f>ведомств!J253+ведомств!J386</f>
        <v>3703.945</v>
      </c>
    </row>
    <row r="256" spans="1:10" s="85" customFormat="1" ht="51.75" customHeight="1">
      <c r="A256" s="30" t="s">
        <v>943</v>
      </c>
      <c r="B256" s="58" t="s">
        <v>388</v>
      </c>
      <c r="C256" s="58">
        <v>400</v>
      </c>
      <c r="D256" s="59" t="s">
        <v>209</v>
      </c>
      <c r="E256" s="59" t="s">
        <v>204</v>
      </c>
      <c r="F256" s="36">
        <f>ведомств!F254</f>
        <v>89.63</v>
      </c>
      <c r="G256" s="36">
        <f>ведомств!G254</f>
        <v>0</v>
      </c>
      <c r="H256" s="36">
        <f>ведомств!H254</f>
        <v>0</v>
      </c>
      <c r="I256" s="36">
        <f>ведомств!I254</f>
        <v>0</v>
      </c>
      <c r="J256" s="36">
        <f>ведомств!J254</f>
        <v>89.63</v>
      </c>
    </row>
    <row r="257" spans="1:10" s="85" customFormat="1" ht="51.75" customHeight="1">
      <c r="A257" s="30" t="s">
        <v>900</v>
      </c>
      <c r="B257" s="58" t="s">
        <v>388</v>
      </c>
      <c r="C257" s="58">
        <v>600</v>
      </c>
      <c r="D257" s="59" t="s">
        <v>209</v>
      </c>
      <c r="E257" s="59" t="s">
        <v>209</v>
      </c>
      <c r="F257" s="36">
        <f>ведомств!F444</f>
        <v>79.18</v>
      </c>
      <c r="G257" s="36">
        <f>ведомств!G444</f>
        <v>0</v>
      </c>
      <c r="H257" s="36">
        <f>ведомств!H444</f>
        <v>0</v>
      </c>
      <c r="I257" s="36">
        <f>ведомств!I444</f>
        <v>0</v>
      </c>
      <c r="J257" s="36">
        <f>ведомств!J444</f>
        <v>79.18</v>
      </c>
    </row>
    <row r="258" spans="1:10" s="85" customFormat="1" ht="51.75" customHeight="1">
      <c r="A258" s="145" t="s">
        <v>798</v>
      </c>
      <c r="B258" s="58" t="s">
        <v>1027</v>
      </c>
      <c r="C258" s="58">
        <v>600</v>
      </c>
      <c r="D258" s="59" t="s">
        <v>209</v>
      </c>
      <c r="E258" s="59" t="s">
        <v>209</v>
      </c>
      <c r="F258" s="36">
        <f>ведомств!F446</f>
        <v>500</v>
      </c>
      <c r="G258" s="36">
        <f>ведомств!G446</f>
        <v>0</v>
      </c>
      <c r="H258" s="36">
        <f>ведомств!H446</f>
        <v>0</v>
      </c>
      <c r="I258" s="36">
        <f>ведомств!I446</f>
        <v>0</v>
      </c>
      <c r="J258" s="36">
        <f>ведомств!J446</f>
        <v>500</v>
      </c>
    </row>
    <row r="259" spans="1:10" s="85" customFormat="1" ht="51.75" customHeight="1">
      <c r="A259" s="145" t="s">
        <v>792</v>
      </c>
      <c r="B259" s="58" t="s">
        <v>1026</v>
      </c>
      <c r="C259" s="58">
        <v>200</v>
      </c>
      <c r="D259" s="59" t="s">
        <v>209</v>
      </c>
      <c r="E259" s="59" t="s">
        <v>204</v>
      </c>
      <c r="F259" s="36">
        <f>ведомств!F388</f>
        <v>91.3</v>
      </c>
      <c r="G259" s="36">
        <f>ведомств!G388</f>
        <v>0</v>
      </c>
      <c r="H259" s="36">
        <f>ведомств!H388</f>
        <v>0</v>
      </c>
      <c r="I259" s="36">
        <f>ведомств!I388</f>
        <v>0</v>
      </c>
      <c r="J259" s="36">
        <f>ведомств!J388</f>
        <v>91.3</v>
      </c>
    </row>
    <row r="260" spans="1:10" s="85" customFormat="1" ht="11.25">
      <c r="A260" s="106" t="s">
        <v>181</v>
      </c>
      <c r="B260" s="89" t="s">
        <v>248</v>
      </c>
      <c r="C260" s="89"/>
      <c r="D260" s="3"/>
      <c r="E260" s="3"/>
      <c r="F260" s="90">
        <f>F261+F262+F263+F265+F270+F273+F274+F272</f>
        <v>60030.518</v>
      </c>
      <c r="G260" s="90">
        <f>G261+G262+G263+G265+G270+G273+G274+G272+G271+G264</f>
        <v>0.0010000000000047748</v>
      </c>
      <c r="H260" s="90">
        <f>H261+H262+H263+H265+H270+H273+H274+H272+H271+H264</f>
        <v>0</v>
      </c>
      <c r="I260" s="90">
        <f>I261+I262+I263+I265+I270+I273+I274+I272+I271+I264</f>
        <v>0</v>
      </c>
      <c r="J260" s="90">
        <f>J261+J262+J263+J265+J270+J273+J274+J272+J271+J264</f>
        <v>60030.519</v>
      </c>
    </row>
    <row r="261" spans="1:10" s="85" customFormat="1" ht="45">
      <c r="A261" s="30" t="s">
        <v>517</v>
      </c>
      <c r="B261" s="58" t="s">
        <v>259</v>
      </c>
      <c r="C261" s="58">
        <v>200</v>
      </c>
      <c r="D261" s="59" t="s">
        <v>6</v>
      </c>
      <c r="E261" s="59" t="s">
        <v>18</v>
      </c>
      <c r="F261" s="60">
        <f>ведомств!F540</f>
        <v>50</v>
      </c>
      <c r="G261" s="60">
        <f>ведомств!G540</f>
        <v>0</v>
      </c>
      <c r="H261" s="60">
        <f>ведомств!H540</f>
        <v>0</v>
      </c>
      <c r="I261" s="60">
        <f>ведомств!I540</f>
        <v>0</v>
      </c>
      <c r="J261" s="60">
        <f>ведомств!J540</f>
        <v>50</v>
      </c>
    </row>
    <row r="262" spans="1:10" s="85" customFormat="1" ht="45">
      <c r="A262" s="30" t="s">
        <v>647</v>
      </c>
      <c r="B262" s="58" t="s">
        <v>261</v>
      </c>
      <c r="C262" s="58">
        <v>200</v>
      </c>
      <c r="D262" s="59" t="s">
        <v>6</v>
      </c>
      <c r="E262" s="59" t="s">
        <v>18</v>
      </c>
      <c r="F262" s="60">
        <f>ведомств!F542</f>
        <v>50</v>
      </c>
      <c r="G262" s="60">
        <f>ведомств!G542</f>
        <v>0</v>
      </c>
      <c r="H262" s="60">
        <f>ведомств!H542</f>
        <v>0</v>
      </c>
      <c r="I262" s="60">
        <f>ведомств!I542</f>
        <v>0</v>
      </c>
      <c r="J262" s="60">
        <f>ведомств!J542</f>
        <v>50</v>
      </c>
    </row>
    <row r="263" spans="1:10" s="85" customFormat="1" ht="56.25">
      <c r="A263" s="30" t="s">
        <v>645</v>
      </c>
      <c r="B263" s="58" t="s">
        <v>260</v>
      </c>
      <c r="C263" s="58">
        <v>200</v>
      </c>
      <c r="D263" s="59" t="s">
        <v>6</v>
      </c>
      <c r="E263" s="59" t="s">
        <v>18</v>
      </c>
      <c r="F263" s="60">
        <f>ведомств!F544</f>
        <v>101.944</v>
      </c>
      <c r="G263" s="60">
        <f>ведомств!G544</f>
        <v>-101.944</v>
      </c>
      <c r="H263" s="60">
        <f>ведомств!H544</f>
        <v>0</v>
      </c>
      <c r="I263" s="60">
        <f>ведомств!I544</f>
        <v>0</v>
      </c>
      <c r="J263" s="60">
        <f>ведомств!J544</f>
        <v>0</v>
      </c>
    </row>
    <row r="264" spans="1:10" s="85" customFormat="1" ht="45">
      <c r="A264" s="30" t="s">
        <v>1050</v>
      </c>
      <c r="B264" s="58" t="s">
        <v>260</v>
      </c>
      <c r="C264" s="58">
        <v>500</v>
      </c>
      <c r="D264" s="59" t="s">
        <v>6</v>
      </c>
      <c r="E264" s="59" t="s">
        <v>18</v>
      </c>
      <c r="F264" s="60">
        <f>ведомств!F629</f>
        <v>0</v>
      </c>
      <c r="G264" s="60">
        <f>ведомств!G629</f>
        <v>101.944</v>
      </c>
      <c r="H264" s="60">
        <f>ведомств!H629</f>
        <v>0</v>
      </c>
      <c r="I264" s="60">
        <f>ведомств!I629</f>
        <v>0</v>
      </c>
      <c r="J264" s="60">
        <f>ведомств!J629</f>
        <v>101.944</v>
      </c>
    </row>
    <row r="265" spans="1:10" s="85" customFormat="1" ht="22.5">
      <c r="A265" s="30" t="s">
        <v>504</v>
      </c>
      <c r="B265" s="58" t="s">
        <v>249</v>
      </c>
      <c r="C265" s="58"/>
      <c r="D265" s="59"/>
      <c r="E265" s="59"/>
      <c r="F265" s="60">
        <f>F266+F267+F269+F268</f>
        <v>51596.57399999999</v>
      </c>
      <c r="G265" s="60">
        <f>G266+G267+G269+G268</f>
        <v>0.001</v>
      </c>
      <c r="H265" s="60">
        <f>H266+H267+H269+H268</f>
        <v>0</v>
      </c>
      <c r="I265" s="60">
        <f>I266+I267+I269+I268</f>
        <v>0</v>
      </c>
      <c r="J265" s="60">
        <f>J266+J267+J269+J268</f>
        <v>51596.575</v>
      </c>
    </row>
    <row r="266" spans="1:10" s="85" customFormat="1" ht="45">
      <c r="A266" s="30" t="s">
        <v>582</v>
      </c>
      <c r="B266" s="58" t="s">
        <v>577</v>
      </c>
      <c r="C266" s="58">
        <v>200</v>
      </c>
      <c r="D266" s="59" t="s">
        <v>206</v>
      </c>
      <c r="E266" s="59" t="s">
        <v>211</v>
      </c>
      <c r="F266" s="36">
        <f>ведомств!F170+ведомств!F860+ведомств!F275</f>
        <v>5000</v>
      </c>
      <c r="G266" s="36">
        <f>ведомств!G170+ведомств!G860+ведомств!G275</f>
        <v>0</v>
      </c>
      <c r="H266" s="36">
        <f>ведомств!H170+ведомств!H860+ведомств!H275</f>
        <v>0</v>
      </c>
      <c r="I266" s="36">
        <f>ведомств!I170+ведомств!I860+ведомств!I275</f>
        <v>0</v>
      </c>
      <c r="J266" s="36">
        <f>ведомств!J170+ведомств!J860+ведомств!J275</f>
        <v>5000</v>
      </c>
    </row>
    <row r="267" spans="1:10" s="85" customFormat="1" ht="56.25">
      <c r="A267" s="30" t="s">
        <v>583</v>
      </c>
      <c r="B267" s="58" t="s">
        <v>578</v>
      </c>
      <c r="C267" s="58">
        <v>200</v>
      </c>
      <c r="D267" s="59" t="s">
        <v>206</v>
      </c>
      <c r="E267" s="59" t="s">
        <v>211</v>
      </c>
      <c r="F267" s="36">
        <f>ведомств!F172</f>
        <v>14317.124999999998</v>
      </c>
      <c r="G267" s="36">
        <f>ведомств!G172</f>
        <v>0</v>
      </c>
      <c r="H267" s="36">
        <f>ведомств!H172</f>
        <v>0</v>
      </c>
      <c r="I267" s="36">
        <f>ведомств!I172</f>
        <v>0</v>
      </c>
      <c r="J267" s="36">
        <f>ведомств!J172</f>
        <v>14317.124999999998</v>
      </c>
    </row>
    <row r="268" spans="1:10" s="85" customFormat="1" ht="48.75" customHeight="1">
      <c r="A268" s="30" t="s">
        <v>973</v>
      </c>
      <c r="B268" s="58" t="s">
        <v>578</v>
      </c>
      <c r="C268" s="58">
        <v>500</v>
      </c>
      <c r="D268" s="59" t="s">
        <v>206</v>
      </c>
      <c r="E268" s="59" t="s">
        <v>211</v>
      </c>
      <c r="F268" s="36">
        <f>ведомств!F640</f>
        <v>450</v>
      </c>
      <c r="G268" s="36">
        <f>ведомств!G640</f>
        <v>0</v>
      </c>
      <c r="H268" s="36">
        <f>ведомств!H640</f>
        <v>0</v>
      </c>
      <c r="I268" s="36">
        <f>ведомств!I640</f>
        <v>0</v>
      </c>
      <c r="J268" s="36">
        <f>ведомств!J640</f>
        <v>450</v>
      </c>
    </row>
    <row r="269" spans="1:10" s="85" customFormat="1" ht="56.25">
      <c r="A269" s="30" t="s">
        <v>581</v>
      </c>
      <c r="B269" s="58" t="s">
        <v>578</v>
      </c>
      <c r="C269" s="58">
        <v>600</v>
      </c>
      <c r="D269" s="59" t="s">
        <v>206</v>
      </c>
      <c r="E269" s="59" t="s">
        <v>211</v>
      </c>
      <c r="F269" s="36">
        <f>ведомств!F173</f>
        <v>31829.448999999997</v>
      </c>
      <c r="G269" s="36">
        <f>ведомств!G173</f>
        <v>0.001</v>
      </c>
      <c r="H269" s="36">
        <f>ведомств!H173</f>
        <v>0</v>
      </c>
      <c r="I269" s="36">
        <f>ведомств!I173</f>
        <v>0</v>
      </c>
      <c r="J269" s="36">
        <f>ведомств!J173</f>
        <v>31829.449999999997</v>
      </c>
    </row>
    <row r="270" spans="1:10" s="85" customFormat="1" ht="45">
      <c r="A270" s="30" t="s">
        <v>643</v>
      </c>
      <c r="B270" s="58" t="s">
        <v>262</v>
      </c>
      <c r="C270" s="58">
        <v>200</v>
      </c>
      <c r="D270" s="59" t="s">
        <v>6</v>
      </c>
      <c r="E270" s="59" t="s">
        <v>18</v>
      </c>
      <c r="F270" s="60">
        <f>ведомств!F546</f>
        <v>50</v>
      </c>
      <c r="G270" s="60">
        <f>ведомств!G546</f>
        <v>-6</v>
      </c>
      <c r="H270" s="60">
        <f>ведомств!H546</f>
        <v>0</v>
      </c>
      <c r="I270" s="60">
        <f>ведомств!I546</f>
        <v>0</v>
      </c>
      <c r="J270" s="60">
        <f>ведомств!J546</f>
        <v>44</v>
      </c>
    </row>
    <row r="271" spans="1:10" s="85" customFormat="1" ht="33.75">
      <c r="A271" s="30" t="s">
        <v>1045</v>
      </c>
      <c r="B271" s="58" t="s">
        <v>262</v>
      </c>
      <c r="C271" s="58">
        <v>300</v>
      </c>
      <c r="D271" s="59" t="s">
        <v>6</v>
      </c>
      <c r="E271" s="59" t="s">
        <v>18</v>
      </c>
      <c r="F271" s="60">
        <f>ведомств!F547</f>
        <v>0</v>
      </c>
      <c r="G271" s="60">
        <f>ведомств!G547</f>
        <v>6</v>
      </c>
      <c r="H271" s="60">
        <f>ведомств!H547</f>
        <v>0</v>
      </c>
      <c r="I271" s="60">
        <f>ведомств!I547</f>
        <v>0</v>
      </c>
      <c r="J271" s="60">
        <f>ведомств!J547</f>
        <v>6</v>
      </c>
    </row>
    <row r="272" spans="1:10" s="85" customFormat="1" ht="33.75">
      <c r="A272" s="30" t="s">
        <v>968</v>
      </c>
      <c r="B272" s="58" t="s">
        <v>262</v>
      </c>
      <c r="C272" s="58">
        <v>500</v>
      </c>
      <c r="D272" s="59" t="s">
        <v>6</v>
      </c>
      <c r="E272" s="59" t="s">
        <v>18</v>
      </c>
      <c r="F272" s="60">
        <f>ведомств!F627</f>
        <v>282</v>
      </c>
      <c r="G272" s="60">
        <f>ведомств!G627</f>
        <v>0</v>
      </c>
      <c r="H272" s="60">
        <f>ведомств!H627</f>
        <v>0</v>
      </c>
      <c r="I272" s="60">
        <f>ведомств!I627</f>
        <v>0</v>
      </c>
      <c r="J272" s="60">
        <f>ведомств!J627</f>
        <v>282</v>
      </c>
    </row>
    <row r="273" spans="1:10" s="85" customFormat="1" ht="56.25">
      <c r="A273" s="30" t="s">
        <v>640</v>
      </c>
      <c r="B273" s="58" t="s">
        <v>263</v>
      </c>
      <c r="C273" s="58">
        <v>500</v>
      </c>
      <c r="D273" s="59" t="s">
        <v>205</v>
      </c>
      <c r="E273" s="59" t="s">
        <v>15</v>
      </c>
      <c r="F273" s="60">
        <f>ведомств!F636</f>
        <v>6202.8</v>
      </c>
      <c r="G273" s="60">
        <f>ведомств!G636</f>
        <v>0</v>
      </c>
      <c r="H273" s="60">
        <f>ведомств!H636</f>
        <v>0</v>
      </c>
      <c r="I273" s="60">
        <f>ведомств!I636</f>
        <v>0</v>
      </c>
      <c r="J273" s="60">
        <f>ведомств!J636</f>
        <v>6202.8</v>
      </c>
    </row>
    <row r="274" spans="1:10" s="85" customFormat="1" ht="67.5">
      <c r="A274" s="30" t="s">
        <v>641</v>
      </c>
      <c r="B274" s="58" t="s">
        <v>263</v>
      </c>
      <c r="C274" s="58">
        <v>200</v>
      </c>
      <c r="D274" s="59" t="s">
        <v>205</v>
      </c>
      <c r="E274" s="59" t="s">
        <v>211</v>
      </c>
      <c r="F274" s="60">
        <f>ведомств!F568</f>
        <v>1697.2</v>
      </c>
      <c r="G274" s="60">
        <f>ведомств!G568</f>
        <v>0</v>
      </c>
      <c r="H274" s="60">
        <f>ведомств!H568</f>
        <v>0</v>
      </c>
      <c r="I274" s="60">
        <f>ведомств!I568</f>
        <v>0</v>
      </c>
      <c r="J274" s="60">
        <f>ведомств!J568</f>
        <v>1697.2</v>
      </c>
    </row>
    <row r="275" spans="1:10" s="88" customFormat="1" ht="11.25" customHeight="1">
      <c r="A275" s="32" t="s">
        <v>42</v>
      </c>
      <c r="B275" s="89" t="s">
        <v>266</v>
      </c>
      <c r="C275" s="89"/>
      <c r="D275" s="3"/>
      <c r="E275" s="3"/>
      <c r="F275" s="90">
        <f>SUM(F276:F277)</f>
        <v>1000</v>
      </c>
      <c r="G275" s="90">
        <f>SUM(G276:G277)</f>
        <v>0</v>
      </c>
      <c r="H275" s="90">
        <f>SUM(H276:H277)</f>
        <v>0</v>
      </c>
      <c r="I275" s="90">
        <f>SUM(I276:I277)</f>
        <v>0</v>
      </c>
      <c r="J275" s="90">
        <f>SUM(J276:J277)</f>
        <v>1000</v>
      </c>
    </row>
    <row r="276" spans="1:10" s="88" customFormat="1" ht="36" customHeight="1">
      <c r="A276" s="30" t="s">
        <v>518</v>
      </c>
      <c r="B276" s="58" t="s">
        <v>267</v>
      </c>
      <c r="C276" s="58">
        <v>200</v>
      </c>
      <c r="D276" s="59" t="s">
        <v>211</v>
      </c>
      <c r="E276" s="59" t="s">
        <v>211</v>
      </c>
      <c r="F276" s="60">
        <f>ведомств!F606+ведомств!F676</f>
        <v>13.5</v>
      </c>
      <c r="G276" s="60">
        <f>ведомств!G606+ведомств!G676</f>
        <v>0</v>
      </c>
      <c r="H276" s="60">
        <f>ведомств!H606+ведомств!H676</f>
        <v>0</v>
      </c>
      <c r="I276" s="60">
        <f>ведомств!I606+ведомств!I676</f>
        <v>0</v>
      </c>
      <c r="J276" s="60">
        <f>ведомств!J606+ведомств!J676</f>
        <v>13.5</v>
      </c>
    </row>
    <row r="277" spans="1:10" s="88" customFormat="1" ht="36" customHeight="1">
      <c r="A277" s="30" t="s">
        <v>956</v>
      </c>
      <c r="B277" s="58" t="s">
        <v>267</v>
      </c>
      <c r="C277" s="58">
        <v>600</v>
      </c>
      <c r="D277" s="59" t="s">
        <v>211</v>
      </c>
      <c r="E277" s="59" t="s">
        <v>211</v>
      </c>
      <c r="F277" s="60">
        <f>ведомств!F677</f>
        <v>986.5</v>
      </c>
      <c r="G277" s="60">
        <f>ведомств!G677</f>
        <v>0</v>
      </c>
      <c r="H277" s="60">
        <f>ведомств!H677</f>
        <v>0</v>
      </c>
      <c r="I277" s="60">
        <f>ведомств!I677</f>
        <v>0</v>
      </c>
      <c r="J277" s="60">
        <f>ведомств!J677</f>
        <v>986.5</v>
      </c>
    </row>
    <row r="278" spans="1:10" s="88" customFormat="1" ht="22.5">
      <c r="A278" s="108" t="s">
        <v>228</v>
      </c>
      <c r="B278" s="89" t="s">
        <v>264</v>
      </c>
      <c r="C278" s="89"/>
      <c r="D278" s="3"/>
      <c r="E278" s="3"/>
      <c r="F278" s="90">
        <f>SUM(F279:F286)</f>
        <v>2105</v>
      </c>
      <c r="G278" s="90">
        <f>SUM(G279:G286)</f>
        <v>0</v>
      </c>
      <c r="H278" s="90">
        <f>SUM(H279:H286)</f>
        <v>0</v>
      </c>
      <c r="I278" s="90">
        <f>SUM(I279:I286)</f>
        <v>0</v>
      </c>
      <c r="J278" s="90">
        <f>SUM(J279:J286)</f>
        <v>2105</v>
      </c>
    </row>
    <row r="279" spans="1:10" s="88" customFormat="1" ht="45">
      <c r="A279" s="30" t="s">
        <v>597</v>
      </c>
      <c r="B279" s="58" t="s">
        <v>305</v>
      </c>
      <c r="C279" s="58">
        <v>200</v>
      </c>
      <c r="D279" s="59" t="s">
        <v>15</v>
      </c>
      <c r="E279" s="59" t="s">
        <v>208</v>
      </c>
      <c r="F279" s="60">
        <f>ведомств!F784</f>
        <v>8.800000000000182</v>
      </c>
      <c r="G279" s="60">
        <f>ведомств!G784</f>
        <v>0</v>
      </c>
      <c r="H279" s="60">
        <f>ведомств!H784</f>
        <v>0</v>
      </c>
      <c r="I279" s="60">
        <f>ведомств!I784</f>
        <v>0</v>
      </c>
      <c r="J279" s="60">
        <f>ведомств!J784</f>
        <v>8.800000000000182</v>
      </c>
    </row>
    <row r="280" spans="1:10" s="88" customFormat="1" ht="35.25" customHeight="1">
      <c r="A280" s="30" t="s">
        <v>519</v>
      </c>
      <c r="B280" s="58" t="s">
        <v>305</v>
      </c>
      <c r="C280" s="58">
        <v>300</v>
      </c>
      <c r="D280" s="59" t="s">
        <v>15</v>
      </c>
      <c r="E280" s="59" t="s">
        <v>208</v>
      </c>
      <c r="F280" s="36">
        <f>ведомств!F785</f>
        <v>355</v>
      </c>
      <c r="G280" s="36">
        <f>ведомств!G785</f>
        <v>0</v>
      </c>
      <c r="H280" s="36">
        <f>ведомств!H785</f>
        <v>0</v>
      </c>
      <c r="I280" s="36">
        <f>ведомств!I785</f>
        <v>0</v>
      </c>
      <c r="J280" s="36">
        <f>ведомств!J785</f>
        <v>355</v>
      </c>
    </row>
    <row r="281" spans="1:10" s="88" customFormat="1" ht="46.5" customHeight="1">
      <c r="A281" s="30" t="s">
        <v>600</v>
      </c>
      <c r="B281" s="58" t="s">
        <v>305</v>
      </c>
      <c r="C281" s="58">
        <v>600</v>
      </c>
      <c r="D281" s="59" t="s">
        <v>15</v>
      </c>
      <c r="E281" s="59" t="s">
        <v>208</v>
      </c>
      <c r="F281" s="36">
        <f>ведомств!F786</f>
        <v>1369.8</v>
      </c>
      <c r="G281" s="36">
        <f>ведомств!G786</f>
        <v>0</v>
      </c>
      <c r="H281" s="36">
        <f>ведомств!H786</f>
        <v>0</v>
      </c>
      <c r="I281" s="36">
        <f>ведомств!I786</f>
        <v>0</v>
      </c>
      <c r="J281" s="36">
        <f>ведомств!J786</f>
        <v>1369.8</v>
      </c>
    </row>
    <row r="282" spans="1:10" s="88" customFormat="1" ht="46.5" customHeight="1">
      <c r="A282" s="8" t="s">
        <v>975</v>
      </c>
      <c r="B282" s="58" t="s">
        <v>926</v>
      </c>
      <c r="C282" s="58">
        <v>200</v>
      </c>
      <c r="D282" s="59" t="s">
        <v>6</v>
      </c>
      <c r="E282" s="59" t="s">
        <v>18</v>
      </c>
      <c r="F282" s="36">
        <f>ведомств!F830</f>
        <v>88.787</v>
      </c>
      <c r="G282" s="36">
        <f>ведомств!G830</f>
        <v>0</v>
      </c>
      <c r="H282" s="36">
        <f>ведомств!H830</f>
        <v>0</v>
      </c>
      <c r="I282" s="36">
        <f>ведомств!I830</f>
        <v>0</v>
      </c>
      <c r="J282" s="36">
        <f>ведомств!J830</f>
        <v>88.787</v>
      </c>
    </row>
    <row r="283" spans="1:10" s="88" customFormat="1" ht="46.5" customHeight="1">
      <c r="A283" s="8" t="s">
        <v>975</v>
      </c>
      <c r="B283" s="58" t="s">
        <v>926</v>
      </c>
      <c r="C283" s="58">
        <v>200</v>
      </c>
      <c r="D283" s="59" t="s">
        <v>209</v>
      </c>
      <c r="E283" s="59" t="s">
        <v>204</v>
      </c>
      <c r="F283" s="36">
        <f>ведомств!F357</f>
        <v>85.482</v>
      </c>
      <c r="G283" s="36">
        <f>ведомств!G357</f>
        <v>0</v>
      </c>
      <c r="H283" s="36">
        <f>ведомств!H357</f>
        <v>0</v>
      </c>
      <c r="I283" s="36">
        <f>ведомств!I357</f>
        <v>0</v>
      </c>
      <c r="J283" s="36">
        <f>ведомств!J357</f>
        <v>85.482</v>
      </c>
    </row>
    <row r="284" spans="1:10" s="88" customFormat="1" ht="46.5" customHeight="1">
      <c r="A284" s="8" t="s">
        <v>975</v>
      </c>
      <c r="B284" s="58" t="s">
        <v>926</v>
      </c>
      <c r="C284" s="58">
        <v>200</v>
      </c>
      <c r="D284" s="59" t="s">
        <v>209</v>
      </c>
      <c r="E284" s="59" t="s">
        <v>211</v>
      </c>
      <c r="F284" s="36">
        <f>ведомств!F471</f>
        <v>0</v>
      </c>
      <c r="G284" s="36">
        <f>ведомств!G471</f>
        <v>34.518</v>
      </c>
      <c r="H284" s="36">
        <f>ведомств!H471</f>
        <v>0</v>
      </c>
      <c r="I284" s="36">
        <f>ведомств!I471</f>
        <v>0</v>
      </c>
      <c r="J284" s="36">
        <f>ведомств!J471</f>
        <v>34.518</v>
      </c>
    </row>
    <row r="285" spans="1:10" s="88" customFormat="1" ht="46.5" customHeight="1">
      <c r="A285" s="8" t="s">
        <v>975</v>
      </c>
      <c r="B285" s="58" t="s">
        <v>926</v>
      </c>
      <c r="C285" s="58">
        <v>200</v>
      </c>
      <c r="D285" s="59" t="s">
        <v>210</v>
      </c>
      <c r="E285" s="59" t="s">
        <v>6</v>
      </c>
      <c r="F285" s="36">
        <f>ведомств!F47</f>
        <v>92.244</v>
      </c>
      <c r="G285" s="36">
        <f>ведомств!G47</f>
        <v>0</v>
      </c>
      <c r="H285" s="36">
        <f>ведомств!H47</f>
        <v>0</v>
      </c>
      <c r="I285" s="36">
        <f>ведомств!I47</f>
        <v>0</v>
      </c>
      <c r="J285" s="36">
        <f>ведомств!J47</f>
        <v>92.244</v>
      </c>
    </row>
    <row r="286" spans="1:10" s="88" customFormat="1" ht="46.5" customHeight="1">
      <c r="A286" s="8" t="s">
        <v>928</v>
      </c>
      <c r="B286" s="58" t="s">
        <v>926</v>
      </c>
      <c r="C286" s="58">
        <v>600</v>
      </c>
      <c r="D286" s="59" t="s">
        <v>15</v>
      </c>
      <c r="E286" s="59" t="s">
        <v>208</v>
      </c>
      <c r="F286" s="36">
        <f>ведомств!F788</f>
        <v>104.88699999999997</v>
      </c>
      <c r="G286" s="36">
        <f>ведомств!G788</f>
        <v>-34.518</v>
      </c>
      <c r="H286" s="36">
        <f>ведомств!H788</f>
        <v>0</v>
      </c>
      <c r="I286" s="36">
        <f>ведомств!I788</f>
        <v>0</v>
      </c>
      <c r="J286" s="36">
        <f>ведомств!J788</f>
        <v>70.36899999999997</v>
      </c>
    </row>
    <row r="287" spans="1:10" s="85" customFormat="1" ht="22.5">
      <c r="A287" s="108" t="s">
        <v>187</v>
      </c>
      <c r="B287" s="89" t="s">
        <v>250</v>
      </c>
      <c r="C287" s="89"/>
      <c r="D287" s="3"/>
      <c r="E287" s="3"/>
      <c r="F287" s="90">
        <f>F288+F301+F302+F303</f>
        <v>35606.255000000005</v>
      </c>
      <c r="G287" s="90">
        <f>G288+G301+G302+G303</f>
        <v>-0.0009999999999763531</v>
      </c>
      <c r="H287" s="90">
        <f>H288+H301+H302+H303</f>
        <v>0</v>
      </c>
      <c r="I287" s="90">
        <f>I288+I301+I302+I303</f>
        <v>0</v>
      </c>
      <c r="J287" s="90">
        <f>J288+J301+J302+J303</f>
        <v>35606.25400000001</v>
      </c>
    </row>
    <row r="288" spans="1:10" s="85" customFormat="1" ht="33.75">
      <c r="A288" s="30" t="s">
        <v>520</v>
      </c>
      <c r="B288" s="58" t="s">
        <v>251</v>
      </c>
      <c r="C288" s="58"/>
      <c r="D288" s="59"/>
      <c r="E288" s="59"/>
      <c r="F288" s="60">
        <f>SUM(F289:F300)</f>
        <v>34333.775</v>
      </c>
      <c r="G288" s="60">
        <f>SUM(G289:G300)</f>
        <v>-0.0009999999999763531</v>
      </c>
      <c r="H288" s="60">
        <f>SUM(H289:H300)</f>
        <v>0</v>
      </c>
      <c r="I288" s="60">
        <f>SUM(I289:I300)</f>
        <v>0</v>
      </c>
      <c r="J288" s="60">
        <f>SUM(J289:J300)</f>
        <v>34333.774000000005</v>
      </c>
    </row>
    <row r="289" spans="1:10" s="85" customFormat="1" ht="33.75">
      <c r="A289" s="30" t="s">
        <v>390</v>
      </c>
      <c r="B289" s="58" t="s">
        <v>253</v>
      </c>
      <c r="C289" s="58">
        <v>200</v>
      </c>
      <c r="D289" s="59" t="s">
        <v>207</v>
      </c>
      <c r="E289" s="59" t="s">
        <v>207</v>
      </c>
      <c r="F289" s="60">
        <f>ведомств!F216</f>
        <v>1017.7740000000007</v>
      </c>
      <c r="G289" s="60">
        <f>ведомств!G216</f>
        <v>0</v>
      </c>
      <c r="H289" s="60">
        <f>ведомств!H216</f>
        <v>0</v>
      </c>
      <c r="I289" s="60">
        <f>ведомств!I216</f>
        <v>0</v>
      </c>
      <c r="J289" s="60">
        <f>ведомств!J216</f>
        <v>1017.7740000000007</v>
      </c>
    </row>
    <row r="290" spans="1:10" s="85" customFormat="1" ht="46.5" customHeight="1">
      <c r="A290" s="30" t="s">
        <v>935</v>
      </c>
      <c r="B290" s="58" t="s">
        <v>253</v>
      </c>
      <c r="C290" s="58">
        <v>400</v>
      </c>
      <c r="D290" s="59" t="s">
        <v>207</v>
      </c>
      <c r="E290" s="59" t="s">
        <v>207</v>
      </c>
      <c r="F290" s="60">
        <f>ведомств!F217</f>
        <v>12896.839</v>
      </c>
      <c r="G290" s="60">
        <f>ведомств!G217</f>
        <v>1099.851</v>
      </c>
      <c r="H290" s="60">
        <f>ведомств!H217</f>
        <v>0</v>
      </c>
      <c r="I290" s="60">
        <f>ведомств!I217</f>
        <v>0</v>
      </c>
      <c r="J290" s="60">
        <f>ведомств!J217</f>
        <v>13996.69</v>
      </c>
    </row>
    <row r="291" spans="1:10" s="85" customFormat="1" ht="45">
      <c r="A291" s="30" t="s">
        <v>621</v>
      </c>
      <c r="B291" s="124" t="s">
        <v>699</v>
      </c>
      <c r="C291" s="58">
        <v>300</v>
      </c>
      <c r="D291" s="59" t="s">
        <v>15</v>
      </c>
      <c r="E291" s="59" t="s">
        <v>206</v>
      </c>
      <c r="F291" s="60">
        <f>ведомств!F270</f>
        <v>0</v>
      </c>
      <c r="G291" s="60">
        <f>ведомств!G270</f>
        <v>0</v>
      </c>
      <c r="H291" s="60">
        <f>ведомств!H270</f>
        <v>0</v>
      </c>
      <c r="I291" s="60">
        <f>ведомств!I270</f>
        <v>0</v>
      </c>
      <c r="J291" s="60">
        <f>ведомств!J270</f>
        <v>0</v>
      </c>
    </row>
    <row r="292" spans="1:10" s="85" customFormat="1" ht="33.75">
      <c r="A292" s="30" t="s">
        <v>1031</v>
      </c>
      <c r="B292" s="58" t="s">
        <v>254</v>
      </c>
      <c r="C292" s="58">
        <v>200</v>
      </c>
      <c r="D292" s="59" t="s">
        <v>207</v>
      </c>
      <c r="E292" s="59" t="s">
        <v>207</v>
      </c>
      <c r="F292" s="36">
        <f>ведомств!F219</f>
        <v>4968.512000000001</v>
      </c>
      <c r="G292" s="36">
        <f>ведомств!G219</f>
        <v>0</v>
      </c>
      <c r="H292" s="36">
        <f>ведомств!H219</f>
        <v>0</v>
      </c>
      <c r="I292" s="36">
        <f>ведомств!I219</f>
        <v>0</v>
      </c>
      <c r="J292" s="36">
        <f>ведомств!J219</f>
        <v>4968.512000000001</v>
      </c>
    </row>
    <row r="293" spans="1:10" s="85" customFormat="1" ht="45">
      <c r="A293" s="30" t="s">
        <v>1032</v>
      </c>
      <c r="B293" s="58" t="s">
        <v>254</v>
      </c>
      <c r="C293" s="58">
        <v>400</v>
      </c>
      <c r="D293" s="59" t="s">
        <v>207</v>
      </c>
      <c r="E293" s="59" t="s">
        <v>207</v>
      </c>
      <c r="F293" s="36">
        <f>ведомств!F220</f>
        <v>5599.852</v>
      </c>
      <c r="G293" s="36">
        <f>ведомств!G220</f>
        <v>-1099.852</v>
      </c>
      <c r="H293" s="36">
        <f>ведомств!H220</f>
        <v>0</v>
      </c>
      <c r="I293" s="36">
        <f>ведомств!I220</f>
        <v>0</v>
      </c>
      <c r="J293" s="36">
        <f>ведомств!J220</f>
        <v>4500</v>
      </c>
    </row>
    <row r="294" spans="1:10" s="85" customFormat="1" ht="22.5">
      <c r="A294" s="30" t="s">
        <v>1033</v>
      </c>
      <c r="B294" s="58" t="s">
        <v>254</v>
      </c>
      <c r="C294" s="58">
        <v>500</v>
      </c>
      <c r="D294" s="59" t="s">
        <v>207</v>
      </c>
      <c r="E294" s="59" t="s">
        <v>207</v>
      </c>
      <c r="F294" s="36">
        <f>ведомств!F649</f>
        <v>100</v>
      </c>
      <c r="G294" s="36">
        <f>ведомств!G649</f>
        <v>0</v>
      </c>
      <c r="H294" s="36">
        <f>ведомств!H649</f>
        <v>0</v>
      </c>
      <c r="I294" s="36">
        <f>ведомств!I649</f>
        <v>0</v>
      </c>
      <c r="J294" s="36">
        <f>ведомств!J649</f>
        <v>100</v>
      </c>
    </row>
    <row r="295" spans="1:10" s="85" customFormat="1" ht="57.75" customHeight="1">
      <c r="A295" s="30" t="s">
        <v>829</v>
      </c>
      <c r="B295" s="58" t="s">
        <v>480</v>
      </c>
      <c r="C295" s="58">
        <v>200</v>
      </c>
      <c r="D295" s="59" t="s">
        <v>208</v>
      </c>
      <c r="E295" s="59" t="s">
        <v>207</v>
      </c>
      <c r="F295" s="36">
        <f>ведомств!F885</f>
        <v>820.6510000000001</v>
      </c>
      <c r="G295" s="36">
        <f>ведомств!G885</f>
        <v>0</v>
      </c>
      <c r="H295" s="36">
        <f>ведомств!H885</f>
        <v>0</v>
      </c>
      <c r="I295" s="36">
        <f>ведомств!I885</f>
        <v>0</v>
      </c>
      <c r="J295" s="36">
        <f>ведомств!J885</f>
        <v>820.6510000000001</v>
      </c>
    </row>
    <row r="296" spans="1:10" s="85" customFormat="1" ht="38.25" customHeight="1">
      <c r="A296" s="30" t="s">
        <v>819</v>
      </c>
      <c r="B296" s="45" t="s">
        <v>818</v>
      </c>
      <c r="C296" s="58">
        <v>200</v>
      </c>
      <c r="D296" s="59" t="s">
        <v>207</v>
      </c>
      <c r="E296" s="59" t="s">
        <v>207</v>
      </c>
      <c r="F296" s="36">
        <f>ведомств!F594+ведомств!F222+ведомств!F877</f>
        <v>1159.798</v>
      </c>
      <c r="G296" s="36">
        <f>ведомств!G594+ведомств!G222+ведомств!G877</f>
        <v>0</v>
      </c>
      <c r="H296" s="36">
        <f>ведомств!H594+ведомств!H222+ведомств!H877</f>
        <v>0</v>
      </c>
      <c r="I296" s="36">
        <f>ведомств!I594+ведомств!I222+ведомств!I877</f>
        <v>0</v>
      </c>
      <c r="J296" s="36">
        <f>ведомств!J594+ведомств!J222+ведомств!J877</f>
        <v>1159.798</v>
      </c>
    </row>
    <row r="297" spans="1:10" s="85" customFormat="1" ht="48" customHeight="1">
      <c r="A297" s="30" t="s">
        <v>623</v>
      </c>
      <c r="B297" s="124" t="s">
        <v>720</v>
      </c>
      <c r="C297" s="58">
        <v>200</v>
      </c>
      <c r="D297" s="59" t="s">
        <v>208</v>
      </c>
      <c r="E297" s="59" t="s">
        <v>207</v>
      </c>
      <c r="F297" s="36">
        <f>ведомств!F887</f>
        <v>373.51899999999995</v>
      </c>
      <c r="G297" s="36">
        <f>ведомств!G887</f>
        <v>0</v>
      </c>
      <c r="H297" s="36">
        <f>ведомств!H887</f>
        <v>0</v>
      </c>
      <c r="I297" s="36">
        <f>ведомств!I887</f>
        <v>0</v>
      </c>
      <c r="J297" s="36">
        <f>ведомств!J887</f>
        <v>373.51899999999995</v>
      </c>
    </row>
    <row r="298" spans="1:10" s="85" customFormat="1" ht="48" customHeight="1">
      <c r="A298" s="30" t="s">
        <v>623</v>
      </c>
      <c r="B298" s="128" t="s">
        <v>965</v>
      </c>
      <c r="C298" s="58">
        <v>200</v>
      </c>
      <c r="D298" s="59" t="s">
        <v>208</v>
      </c>
      <c r="E298" s="59" t="s">
        <v>207</v>
      </c>
      <c r="F298" s="36">
        <f>ведомств!F889</f>
        <v>96.83</v>
      </c>
      <c r="G298" s="36">
        <f>ведомств!G889</f>
        <v>0</v>
      </c>
      <c r="H298" s="36">
        <f>ведомств!H889</f>
        <v>0</v>
      </c>
      <c r="I298" s="36">
        <f>ведомств!I889</f>
        <v>0</v>
      </c>
      <c r="J298" s="36">
        <f>ведомств!J889</f>
        <v>96.83</v>
      </c>
    </row>
    <row r="299" spans="1:10" s="85" customFormat="1" ht="48" customHeight="1">
      <c r="A299" s="30" t="s">
        <v>870</v>
      </c>
      <c r="B299" s="124" t="s">
        <v>839</v>
      </c>
      <c r="C299" s="58">
        <v>200</v>
      </c>
      <c r="D299" s="59" t="s">
        <v>207</v>
      </c>
      <c r="E299" s="59" t="s">
        <v>207</v>
      </c>
      <c r="F299" s="36">
        <f>ведомств!F224</f>
        <v>40</v>
      </c>
      <c r="G299" s="36">
        <f>ведомств!G224</f>
        <v>0</v>
      </c>
      <c r="H299" s="36">
        <f>ведомств!H224</f>
        <v>0</v>
      </c>
      <c r="I299" s="36">
        <f>ведомств!I224</f>
        <v>0</v>
      </c>
      <c r="J299" s="36">
        <f>ведомств!J224</f>
        <v>40</v>
      </c>
    </row>
    <row r="300" spans="1:10" s="85" customFormat="1" ht="48" customHeight="1">
      <c r="A300" s="30" t="s">
        <v>841</v>
      </c>
      <c r="B300" s="124" t="s">
        <v>839</v>
      </c>
      <c r="C300" s="58">
        <v>400</v>
      </c>
      <c r="D300" s="59" t="s">
        <v>207</v>
      </c>
      <c r="E300" s="59" t="s">
        <v>207</v>
      </c>
      <c r="F300" s="36">
        <f>ведомств!F225</f>
        <v>7260</v>
      </c>
      <c r="G300" s="36">
        <f>ведомств!G225</f>
        <v>0</v>
      </c>
      <c r="H300" s="36">
        <f>ведомств!H225</f>
        <v>0</v>
      </c>
      <c r="I300" s="36">
        <f>ведомств!I225</f>
        <v>0</v>
      </c>
      <c r="J300" s="36">
        <f>ведомств!J225</f>
        <v>7260</v>
      </c>
    </row>
    <row r="301" spans="1:10" s="85" customFormat="1" ht="36" customHeight="1">
      <c r="A301" s="30" t="s">
        <v>694</v>
      </c>
      <c r="B301" s="58" t="s">
        <v>692</v>
      </c>
      <c r="C301" s="58">
        <v>200</v>
      </c>
      <c r="D301" s="59" t="s">
        <v>207</v>
      </c>
      <c r="E301" s="59" t="s">
        <v>204</v>
      </c>
      <c r="F301" s="36">
        <f>ведомств!F200</f>
        <v>766.034</v>
      </c>
      <c r="G301" s="36">
        <f>ведомств!G200</f>
        <v>0</v>
      </c>
      <c r="H301" s="36">
        <f>ведомств!H200</f>
        <v>0</v>
      </c>
      <c r="I301" s="36">
        <f>ведомств!I200</f>
        <v>0</v>
      </c>
      <c r="J301" s="36">
        <f>ведомств!J200</f>
        <v>766.034</v>
      </c>
    </row>
    <row r="302" spans="1:10" s="85" customFormat="1" ht="36" customHeight="1">
      <c r="A302" s="30" t="s">
        <v>694</v>
      </c>
      <c r="B302" s="58" t="s">
        <v>692</v>
      </c>
      <c r="C302" s="58">
        <v>200</v>
      </c>
      <c r="D302" s="59" t="s">
        <v>207</v>
      </c>
      <c r="E302" s="59" t="s">
        <v>207</v>
      </c>
      <c r="F302" s="36">
        <f>ведомств!F198</f>
        <v>0</v>
      </c>
      <c r="G302" s="36">
        <f>ведомств!G198</f>
        <v>0</v>
      </c>
      <c r="H302" s="36">
        <f>ведомств!H198</f>
        <v>0</v>
      </c>
      <c r="I302" s="36">
        <f>ведомств!I198</f>
        <v>0</v>
      </c>
      <c r="J302" s="36">
        <f>ведомств!J198</f>
        <v>0</v>
      </c>
    </row>
    <row r="303" spans="1:10" s="85" customFormat="1" ht="36" customHeight="1">
      <c r="A303" s="8" t="s">
        <v>938</v>
      </c>
      <c r="B303" s="58" t="s">
        <v>936</v>
      </c>
      <c r="C303" s="58">
        <v>200</v>
      </c>
      <c r="D303" s="59" t="s">
        <v>207</v>
      </c>
      <c r="E303" s="59" t="s">
        <v>205</v>
      </c>
      <c r="F303" s="36">
        <f>ведомств!F208</f>
        <v>506.446</v>
      </c>
      <c r="G303" s="36">
        <f>ведомств!G208</f>
        <v>0</v>
      </c>
      <c r="H303" s="36">
        <f>ведомств!H208</f>
        <v>0</v>
      </c>
      <c r="I303" s="36">
        <f>ведомств!I208</f>
        <v>0</v>
      </c>
      <c r="J303" s="36">
        <f>ведомств!J208</f>
        <v>506.446</v>
      </c>
    </row>
    <row r="304" spans="1:10" s="88" customFormat="1" ht="22.5">
      <c r="A304" s="32" t="s">
        <v>43</v>
      </c>
      <c r="B304" s="89" t="s">
        <v>275</v>
      </c>
      <c r="C304" s="89"/>
      <c r="D304" s="3"/>
      <c r="E304" s="3"/>
      <c r="F304" s="90">
        <f>F305</f>
        <v>49563.222</v>
      </c>
      <c r="G304" s="90">
        <f>G305</f>
        <v>0</v>
      </c>
      <c r="H304" s="90">
        <f>H305</f>
        <v>0</v>
      </c>
      <c r="I304" s="90">
        <f>I305</f>
        <v>0</v>
      </c>
      <c r="J304" s="90">
        <f>J305</f>
        <v>49563.222</v>
      </c>
    </row>
    <row r="305" spans="1:10" s="88" customFormat="1" ht="22.5">
      <c r="A305" s="30" t="s">
        <v>721</v>
      </c>
      <c r="B305" s="58" t="s">
        <v>276</v>
      </c>
      <c r="C305" s="89"/>
      <c r="D305" s="3"/>
      <c r="E305" s="3"/>
      <c r="F305" s="90">
        <f>SUM(F306:F318)</f>
        <v>49563.222</v>
      </c>
      <c r="G305" s="90">
        <f>SUM(G306:G318)</f>
        <v>0</v>
      </c>
      <c r="H305" s="90">
        <f>SUM(H306:H318)</f>
        <v>0</v>
      </c>
      <c r="I305" s="90">
        <f>SUM(I306:I318)</f>
        <v>0</v>
      </c>
      <c r="J305" s="90">
        <f>SUM(J306:J318)</f>
        <v>49563.222</v>
      </c>
    </row>
    <row r="306" spans="1:10" s="88" customFormat="1" ht="67.5">
      <c r="A306" s="30" t="s">
        <v>521</v>
      </c>
      <c r="B306" s="58" t="s">
        <v>276</v>
      </c>
      <c r="C306" s="58">
        <v>100</v>
      </c>
      <c r="D306" s="59" t="s">
        <v>16</v>
      </c>
      <c r="E306" s="59" t="s">
        <v>204</v>
      </c>
      <c r="F306" s="36">
        <f>ведомств!F126</f>
        <v>5157.352000000001</v>
      </c>
      <c r="G306" s="36">
        <f>ведомств!G126</f>
        <v>0</v>
      </c>
      <c r="H306" s="36">
        <f>ведомств!H126</f>
        <v>0</v>
      </c>
      <c r="I306" s="36">
        <f>ведомств!I126</f>
        <v>0</v>
      </c>
      <c r="J306" s="36">
        <f>ведомств!J126</f>
        <v>5157.352000000001</v>
      </c>
    </row>
    <row r="307" spans="1:10" s="85" customFormat="1" ht="45">
      <c r="A307" s="30" t="s">
        <v>522</v>
      </c>
      <c r="B307" s="58" t="s">
        <v>276</v>
      </c>
      <c r="C307" s="58">
        <v>200</v>
      </c>
      <c r="D307" s="59" t="s">
        <v>16</v>
      </c>
      <c r="E307" s="59" t="s">
        <v>204</v>
      </c>
      <c r="F307" s="36">
        <f>ведомств!F127</f>
        <v>3821.668</v>
      </c>
      <c r="G307" s="36">
        <f>ведомств!G127</f>
        <v>0</v>
      </c>
      <c r="H307" s="36">
        <f>ведомств!H127</f>
        <v>0</v>
      </c>
      <c r="I307" s="36">
        <f>ведомств!I127</f>
        <v>0</v>
      </c>
      <c r="J307" s="36">
        <f>ведомств!J127</f>
        <v>3821.668</v>
      </c>
    </row>
    <row r="308" spans="1:10" s="85" customFormat="1" ht="33.75">
      <c r="A308" s="30" t="s">
        <v>869</v>
      </c>
      <c r="B308" s="58" t="s">
        <v>276</v>
      </c>
      <c r="C308" s="58">
        <v>300</v>
      </c>
      <c r="D308" s="59" t="s">
        <v>16</v>
      </c>
      <c r="E308" s="59" t="s">
        <v>204</v>
      </c>
      <c r="F308" s="36">
        <f>ведомств!F128</f>
        <v>90</v>
      </c>
      <c r="G308" s="36">
        <f>ведомств!G128</f>
        <v>0</v>
      </c>
      <c r="H308" s="36">
        <f>ведомств!H128</f>
        <v>0</v>
      </c>
      <c r="I308" s="36">
        <f>ведомств!I128</f>
        <v>0</v>
      </c>
      <c r="J308" s="36">
        <f>ведомств!J128</f>
        <v>90</v>
      </c>
    </row>
    <row r="309" spans="1:10" s="85" customFormat="1" ht="45">
      <c r="A309" s="30" t="s">
        <v>523</v>
      </c>
      <c r="B309" s="58" t="s">
        <v>276</v>
      </c>
      <c r="C309" s="58">
        <v>600</v>
      </c>
      <c r="D309" s="59" t="s">
        <v>16</v>
      </c>
      <c r="E309" s="59" t="s">
        <v>6</v>
      </c>
      <c r="F309" s="36">
        <f>ведомств!F104</f>
        <v>34375.75</v>
      </c>
      <c r="G309" s="36">
        <f>ведомств!G104</f>
        <v>0</v>
      </c>
      <c r="H309" s="36">
        <f>ведомств!H104</f>
        <v>0</v>
      </c>
      <c r="I309" s="36">
        <f>ведомств!I104</f>
        <v>0</v>
      </c>
      <c r="J309" s="36">
        <f>ведомств!J104</f>
        <v>34375.75</v>
      </c>
    </row>
    <row r="310" spans="1:10" s="85" customFormat="1" ht="45">
      <c r="A310" s="30" t="s">
        <v>523</v>
      </c>
      <c r="B310" s="58" t="s">
        <v>276</v>
      </c>
      <c r="C310" s="58">
        <v>600</v>
      </c>
      <c r="D310" s="59" t="s">
        <v>16</v>
      </c>
      <c r="E310" s="59" t="s">
        <v>204</v>
      </c>
      <c r="F310" s="36">
        <f>ведомств!F129</f>
        <v>5917.952</v>
      </c>
      <c r="G310" s="36">
        <f>ведомств!G129</f>
        <v>0</v>
      </c>
      <c r="H310" s="36">
        <f>ведомств!H129</f>
        <v>0</v>
      </c>
      <c r="I310" s="36">
        <f>ведомств!I129</f>
        <v>0</v>
      </c>
      <c r="J310" s="36">
        <f>ведомств!J129</f>
        <v>5917.952</v>
      </c>
    </row>
    <row r="311" spans="1:10" s="85" customFormat="1" ht="33.75">
      <c r="A311" s="30" t="s">
        <v>524</v>
      </c>
      <c r="B311" s="58" t="s">
        <v>276</v>
      </c>
      <c r="C311" s="58">
        <v>800</v>
      </c>
      <c r="D311" s="59" t="s">
        <v>16</v>
      </c>
      <c r="E311" s="59" t="s">
        <v>204</v>
      </c>
      <c r="F311" s="36">
        <f>ведомств!F130</f>
        <v>120.5</v>
      </c>
      <c r="G311" s="36">
        <f>ведомств!G130</f>
        <v>0</v>
      </c>
      <c r="H311" s="36">
        <f>ведомств!H130</f>
        <v>0</v>
      </c>
      <c r="I311" s="36">
        <f>ведомств!I130</f>
        <v>0</v>
      </c>
      <c r="J311" s="36">
        <f>ведомств!J130</f>
        <v>120.5</v>
      </c>
    </row>
    <row r="312" spans="1:10" s="85" customFormat="1" ht="48.75" customHeight="1">
      <c r="A312" s="10" t="s">
        <v>575</v>
      </c>
      <c r="B312" s="45" t="s">
        <v>572</v>
      </c>
      <c r="C312" s="58">
        <v>200</v>
      </c>
      <c r="D312" s="59" t="s">
        <v>16</v>
      </c>
      <c r="E312" s="59" t="s">
        <v>204</v>
      </c>
      <c r="F312" s="36">
        <f>ведомств!F132</f>
        <v>10</v>
      </c>
      <c r="G312" s="36">
        <f>ведомств!G132</f>
        <v>0</v>
      </c>
      <c r="H312" s="36">
        <f>ведомств!H132</f>
        <v>0</v>
      </c>
      <c r="I312" s="36">
        <f>ведомств!I132</f>
        <v>0</v>
      </c>
      <c r="J312" s="36">
        <f>ведомств!J132</f>
        <v>10</v>
      </c>
    </row>
    <row r="313" spans="1:10" s="85" customFormat="1" ht="48.75" customHeight="1">
      <c r="A313" s="144" t="s">
        <v>992</v>
      </c>
      <c r="B313" s="45" t="s">
        <v>984</v>
      </c>
      <c r="C313" s="58">
        <v>600</v>
      </c>
      <c r="D313" s="59" t="s">
        <v>16</v>
      </c>
      <c r="E313" s="59" t="s">
        <v>204</v>
      </c>
      <c r="F313" s="36">
        <f>ведомств!F134</f>
        <v>10</v>
      </c>
      <c r="G313" s="36">
        <f>ведомств!G134</f>
        <v>0</v>
      </c>
      <c r="H313" s="36">
        <f>ведомств!H134</f>
        <v>0</v>
      </c>
      <c r="I313" s="36">
        <f>ведомств!I134</f>
        <v>0</v>
      </c>
      <c r="J313" s="36">
        <f>ведомств!J134</f>
        <v>10</v>
      </c>
    </row>
    <row r="314" spans="1:10" s="85" customFormat="1" ht="56.25">
      <c r="A314" s="30" t="s">
        <v>618</v>
      </c>
      <c r="B314" s="45" t="s">
        <v>617</v>
      </c>
      <c r="C314" s="58">
        <v>200</v>
      </c>
      <c r="D314" s="59" t="s">
        <v>16</v>
      </c>
      <c r="E314" s="59" t="s">
        <v>204</v>
      </c>
      <c r="F314" s="36">
        <f>ведомств!F136</f>
        <v>10</v>
      </c>
      <c r="G314" s="36">
        <f>ведомств!G136</f>
        <v>0</v>
      </c>
      <c r="H314" s="36">
        <f>ведомств!H136</f>
        <v>0</v>
      </c>
      <c r="I314" s="36">
        <f>ведомств!I136</f>
        <v>0</v>
      </c>
      <c r="J314" s="36">
        <f>ведомств!J136</f>
        <v>10</v>
      </c>
    </row>
    <row r="315" spans="1:10" s="85" customFormat="1" ht="56.25">
      <c r="A315" s="30" t="s">
        <v>697</v>
      </c>
      <c r="B315" s="45" t="s">
        <v>696</v>
      </c>
      <c r="C315" s="58">
        <v>200</v>
      </c>
      <c r="D315" s="59" t="s">
        <v>16</v>
      </c>
      <c r="E315" s="59" t="s">
        <v>204</v>
      </c>
      <c r="F315" s="36">
        <f>ведомств!F138</f>
        <v>0</v>
      </c>
      <c r="G315" s="36">
        <f>ведомств!G138</f>
        <v>0</v>
      </c>
      <c r="H315" s="36">
        <f>ведомств!H138</f>
        <v>0</v>
      </c>
      <c r="I315" s="36">
        <f>ведомств!I138</f>
        <v>0</v>
      </c>
      <c r="J315" s="36">
        <f>ведомств!J138</f>
        <v>0</v>
      </c>
    </row>
    <row r="316" spans="1:10" s="85" customFormat="1" ht="56.25">
      <c r="A316" s="30" t="s">
        <v>576</v>
      </c>
      <c r="B316" s="122" t="s">
        <v>574</v>
      </c>
      <c r="C316" s="58">
        <v>200</v>
      </c>
      <c r="D316" s="59" t="s">
        <v>16</v>
      </c>
      <c r="E316" s="59" t="s">
        <v>204</v>
      </c>
      <c r="F316" s="36">
        <f>ведомств!F140</f>
        <v>10</v>
      </c>
      <c r="G316" s="36">
        <f>ведомств!G140</f>
        <v>0</v>
      </c>
      <c r="H316" s="36">
        <f>ведомств!H140</f>
        <v>0</v>
      </c>
      <c r="I316" s="36">
        <f>ведомств!I140</f>
        <v>0</v>
      </c>
      <c r="J316" s="36">
        <f>ведомств!J140</f>
        <v>10</v>
      </c>
    </row>
    <row r="317" spans="1:10" s="85" customFormat="1" ht="70.5" customHeight="1">
      <c r="A317" s="145" t="s">
        <v>993</v>
      </c>
      <c r="B317" s="122" t="s">
        <v>985</v>
      </c>
      <c r="C317" s="58">
        <v>600</v>
      </c>
      <c r="D317" s="59" t="s">
        <v>16</v>
      </c>
      <c r="E317" s="59" t="s">
        <v>204</v>
      </c>
      <c r="F317" s="36">
        <f>ведомств!F142</f>
        <v>30</v>
      </c>
      <c r="G317" s="36">
        <f>ведомств!G142</f>
        <v>0</v>
      </c>
      <c r="H317" s="36">
        <f>ведомств!H142</f>
        <v>0</v>
      </c>
      <c r="I317" s="36">
        <f>ведомств!I142</f>
        <v>0</v>
      </c>
      <c r="J317" s="36">
        <f>ведомств!J142</f>
        <v>30</v>
      </c>
    </row>
    <row r="318" spans="1:10" s="85" customFormat="1" ht="62.25" customHeight="1">
      <c r="A318" s="145" t="s">
        <v>994</v>
      </c>
      <c r="B318" s="122" t="s">
        <v>986</v>
      </c>
      <c r="C318" s="58">
        <v>600</v>
      </c>
      <c r="D318" s="59" t="s">
        <v>16</v>
      </c>
      <c r="E318" s="59" t="s">
        <v>204</v>
      </c>
      <c r="F318" s="36">
        <f>ведомств!F144</f>
        <v>10</v>
      </c>
      <c r="G318" s="36">
        <f>ведомств!G144</f>
        <v>0</v>
      </c>
      <c r="H318" s="36">
        <f>ведомств!H144</f>
        <v>0</v>
      </c>
      <c r="I318" s="36">
        <f>ведомств!I144</f>
        <v>0</v>
      </c>
      <c r="J318" s="36">
        <f>ведомств!J144</f>
        <v>10</v>
      </c>
    </row>
    <row r="319" spans="1:10" s="98" customFormat="1" ht="33.75">
      <c r="A319" s="108" t="s">
        <v>44</v>
      </c>
      <c r="B319" s="89" t="s">
        <v>277</v>
      </c>
      <c r="C319" s="89"/>
      <c r="D319" s="3"/>
      <c r="E319" s="3"/>
      <c r="F319" s="90">
        <f>F323+F320</f>
        <v>80743.948</v>
      </c>
      <c r="G319" s="90">
        <f>G323+G320</f>
        <v>15</v>
      </c>
      <c r="H319" s="90">
        <f>H323+H320</f>
        <v>0</v>
      </c>
      <c r="I319" s="90">
        <f>I323+I320</f>
        <v>521.966</v>
      </c>
      <c r="J319" s="90">
        <f>J323+J320</f>
        <v>81280.914</v>
      </c>
    </row>
    <row r="320" spans="1:10" s="98" customFormat="1" ht="27" customHeight="1">
      <c r="A320" s="8" t="s">
        <v>537</v>
      </c>
      <c r="B320" s="89"/>
      <c r="C320" s="89"/>
      <c r="D320" s="3"/>
      <c r="E320" s="3"/>
      <c r="F320" s="90">
        <f>F321+F322</f>
        <v>50</v>
      </c>
      <c r="G320" s="90">
        <f>G321+G322</f>
        <v>0</v>
      </c>
      <c r="H320" s="90">
        <f>H321+H322</f>
        <v>0</v>
      </c>
      <c r="I320" s="90">
        <f>I321+I322</f>
        <v>0</v>
      </c>
      <c r="J320" s="90">
        <f>J321+J322</f>
        <v>50</v>
      </c>
    </row>
    <row r="321" spans="1:10" s="85" customFormat="1" ht="47.25" customHeight="1">
      <c r="A321" s="30" t="s">
        <v>479</v>
      </c>
      <c r="B321" s="114" t="s">
        <v>477</v>
      </c>
      <c r="C321" s="58">
        <v>200</v>
      </c>
      <c r="D321" s="59" t="s">
        <v>209</v>
      </c>
      <c r="E321" s="59" t="s">
        <v>209</v>
      </c>
      <c r="F321" s="60">
        <f>ведомств!F39</f>
        <v>25</v>
      </c>
      <c r="G321" s="60">
        <f>ведомств!G39</f>
        <v>0</v>
      </c>
      <c r="H321" s="60">
        <f>ведомств!H39</f>
        <v>0</v>
      </c>
      <c r="I321" s="60">
        <f>ведомств!I39</f>
        <v>0</v>
      </c>
      <c r="J321" s="60">
        <f>ведомств!J39</f>
        <v>25</v>
      </c>
    </row>
    <row r="322" spans="1:10" s="85" customFormat="1" ht="47.25" customHeight="1">
      <c r="A322" s="30" t="s">
        <v>865</v>
      </c>
      <c r="B322" s="114" t="s">
        <v>864</v>
      </c>
      <c r="C322" s="58">
        <v>200</v>
      </c>
      <c r="D322" s="59" t="s">
        <v>209</v>
      </c>
      <c r="E322" s="59" t="s">
        <v>209</v>
      </c>
      <c r="F322" s="60">
        <f>ведомств!F41</f>
        <v>25</v>
      </c>
      <c r="G322" s="60">
        <f>ведомств!G41</f>
        <v>0</v>
      </c>
      <c r="H322" s="60">
        <f>ведомств!H41</f>
        <v>0</v>
      </c>
      <c r="I322" s="60">
        <f>ведомств!I41</f>
        <v>0</v>
      </c>
      <c r="J322" s="60">
        <f>ведомств!J41</f>
        <v>25</v>
      </c>
    </row>
    <row r="323" spans="1:10" s="85" customFormat="1" ht="24.75" customHeight="1">
      <c r="A323" s="34" t="s">
        <v>680</v>
      </c>
      <c r="B323" s="46" t="s">
        <v>279</v>
      </c>
      <c r="C323" s="95"/>
      <c r="D323" s="96"/>
      <c r="E323" s="96"/>
      <c r="F323" s="97">
        <f>SUM(F324:F341)</f>
        <v>80693.948</v>
      </c>
      <c r="G323" s="97">
        <f>SUM(G324:G341)</f>
        <v>15</v>
      </c>
      <c r="H323" s="97">
        <f>SUM(H324:H341)</f>
        <v>0</v>
      </c>
      <c r="I323" s="97">
        <f>SUM(I324:I341)</f>
        <v>521.966</v>
      </c>
      <c r="J323" s="97">
        <f>SUM(J324:J341)</f>
        <v>81230.914</v>
      </c>
    </row>
    <row r="324" spans="1:10" s="85" customFormat="1" ht="68.25" customHeight="1">
      <c r="A324" s="30" t="s">
        <v>830</v>
      </c>
      <c r="B324" s="45" t="s">
        <v>378</v>
      </c>
      <c r="C324" s="58">
        <v>100</v>
      </c>
      <c r="D324" s="59" t="s">
        <v>210</v>
      </c>
      <c r="E324" s="59" t="s">
        <v>6</v>
      </c>
      <c r="F324" s="36">
        <f>ведомств!F50</f>
        <v>17641.056</v>
      </c>
      <c r="G324" s="36">
        <f>ведомств!G50</f>
        <v>-149.396</v>
      </c>
      <c r="H324" s="36">
        <f>ведомств!H50</f>
        <v>0</v>
      </c>
      <c r="I324" s="36">
        <f>ведомств!I50</f>
        <v>0</v>
      </c>
      <c r="J324" s="36">
        <f>ведомств!J50</f>
        <v>17491.66</v>
      </c>
    </row>
    <row r="325" spans="1:10" s="85" customFormat="1" ht="45">
      <c r="A325" s="30" t="s">
        <v>691</v>
      </c>
      <c r="B325" s="45" t="s">
        <v>378</v>
      </c>
      <c r="C325" s="58">
        <v>200</v>
      </c>
      <c r="D325" s="59" t="s">
        <v>210</v>
      </c>
      <c r="E325" s="59" t="s">
        <v>6</v>
      </c>
      <c r="F325" s="36">
        <f>ведомств!F51</f>
        <v>2274.645</v>
      </c>
      <c r="G325" s="36">
        <f>ведомств!G51</f>
        <v>0</v>
      </c>
      <c r="H325" s="36">
        <f>ведомств!H51</f>
        <v>0</v>
      </c>
      <c r="I325" s="36">
        <f>ведомств!I51</f>
        <v>0</v>
      </c>
      <c r="J325" s="36">
        <f>ведомств!J51</f>
        <v>2274.645</v>
      </c>
    </row>
    <row r="326" spans="1:10" s="85" customFormat="1" ht="33.75">
      <c r="A326" s="30" t="s">
        <v>690</v>
      </c>
      <c r="B326" s="45" t="s">
        <v>378</v>
      </c>
      <c r="C326" s="58">
        <v>800</v>
      </c>
      <c r="D326" s="59" t="s">
        <v>210</v>
      </c>
      <c r="E326" s="59" t="s">
        <v>6</v>
      </c>
      <c r="F326" s="36">
        <f>ведомств!F52</f>
        <v>67.645</v>
      </c>
      <c r="G326" s="36">
        <f>ведомств!G52</f>
        <v>0</v>
      </c>
      <c r="H326" s="36">
        <f>ведомств!H52</f>
        <v>0</v>
      </c>
      <c r="I326" s="36">
        <f>ведомств!I52</f>
        <v>0</v>
      </c>
      <c r="J326" s="36">
        <f>ведомств!J52</f>
        <v>67.645</v>
      </c>
    </row>
    <row r="327" spans="1:10" s="85" customFormat="1" ht="57" customHeight="1">
      <c r="A327" s="30" t="s">
        <v>375</v>
      </c>
      <c r="B327" s="45" t="s">
        <v>373</v>
      </c>
      <c r="C327" s="58">
        <v>100</v>
      </c>
      <c r="D327" s="59" t="s">
        <v>209</v>
      </c>
      <c r="E327" s="59" t="s">
        <v>205</v>
      </c>
      <c r="F327" s="36">
        <f>ведомств!F22</f>
        <v>10631.110999999999</v>
      </c>
      <c r="G327" s="36">
        <f>ведомств!G22</f>
        <v>0</v>
      </c>
      <c r="H327" s="36">
        <f>ведомств!H22</f>
        <v>0</v>
      </c>
      <c r="I327" s="36">
        <f>ведомств!I22</f>
        <v>0</v>
      </c>
      <c r="J327" s="36">
        <f>ведомств!J22</f>
        <v>10631.110999999999</v>
      </c>
    </row>
    <row r="328" spans="1:10" s="85" customFormat="1" ht="33.75">
      <c r="A328" s="30" t="s">
        <v>377</v>
      </c>
      <c r="B328" s="45" t="s">
        <v>373</v>
      </c>
      <c r="C328" s="58">
        <v>200</v>
      </c>
      <c r="D328" s="59" t="s">
        <v>209</v>
      </c>
      <c r="E328" s="59" t="s">
        <v>205</v>
      </c>
      <c r="F328" s="36">
        <f>ведомств!F23</f>
        <v>2096.704</v>
      </c>
      <c r="G328" s="36">
        <f>ведомств!G23</f>
        <v>23.182</v>
      </c>
      <c r="H328" s="36">
        <f>ведомств!H23</f>
        <v>0</v>
      </c>
      <c r="I328" s="36">
        <f>ведомств!I23</f>
        <v>0</v>
      </c>
      <c r="J328" s="36">
        <f>ведомств!J23</f>
        <v>2119.886</v>
      </c>
    </row>
    <row r="329" spans="1:10" s="85" customFormat="1" ht="33.75">
      <c r="A329" s="30" t="s">
        <v>376</v>
      </c>
      <c r="B329" s="45" t="s">
        <v>373</v>
      </c>
      <c r="C329" s="58">
        <v>800</v>
      </c>
      <c r="D329" s="59" t="s">
        <v>209</v>
      </c>
      <c r="E329" s="59" t="s">
        <v>205</v>
      </c>
      <c r="F329" s="36">
        <f>ведомств!F24</f>
        <v>33.514</v>
      </c>
      <c r="G329" s="36">
        <f>ведомств!G24</f>
        <v>0</v>
      </c>
      <c r="H329" s="36">
        <f>ведомств!H24</f>
        <v>0</v>
      </c>
      <c r="I329" s="36">
        <f>ведомств!I24</f>
        <v>0</v>
      </c>
      <c r="J329" s="36">
        <f>ведомств!J24</f>
        <v>33.514</v>
      </c>
    </row>
    <row r="330" spans="1:10" s="85" customFormat="1" ht="11.25">
      <c r="A330" s="30"/>
      <c r="B330" s="45" t="s">
        <v>978</v>
      </c>
      <c r="C330" s="58">
        <v>200</v>
      </c>
      <c r="D330" s="59" t="s">
        <v>209</v>
      </c>
      <c r="E330" s="59" t="s">
        <v>205</v>
      </c>
      <c r="F330" s="36">
        <f>ведомств!F26</f>
        <v>3</v>
      </c>
      <c r="G330" s="36">
        <f>ведомств!G26</f>
        <v>0</v>
      </c>
      <c r="H330" s="36">
        <f>ведомств!H26</f>
        <v>0</v>
      </c>
      <c r="I330" s="36">
        <f>ведомств!I26</f>
        <v>0</v>
      </c>
      <c r="J330" s="36">
        <f>ведомств!J26</f>
        <v>3</v>
      </c>
    </row>
    <row r="331" spans="1:10" s="85" customFormat="1" ht="67.5">
      <c r="A331" s="30" t="s">
        <v>689</v>
      </c>
      <c r="B331" s="45" t="s">
        <v>379</v>
      </c>
      <c r="C331" s="58">
        <v>100</v>
      </c>
      <c r="D331" s="59" t="s">
        <v>210</v>
      </c>
      <c r="E331" s="59" t="s">
        <v>6</v>
      </c>
      <c r="F331" s="36">
        <f>ведомств!F54</f>
        <v>1094.946</v>
      </c>
      <c r="G331" s="36">
        <f>ведомств!G54</f>
        <v>0</v>
      </c>
      <c r="H331" s="36">
        <f>ведомств!H54</f>
        <v>0</v>
      </c>
      <c r="I331" s="36">
        <f>ведомств!I54</f>
        <v>0</v>
      </c>
      <c r="J331" s="36">
        <f>ведомств!J54</f>
        <v>1094.946</v>
      </c>
    </row>
    <row r="332" spans="1:10" s="85" customFormat="1" ht="33.75">
      <c r="A332" s="30" t="s">
        <v>686</v>
      </c>
      <c r="B332" s="45" t="s">
        <v>379</v>
      </c>
      <c r="C332" s="58">
        <v>200</v>
      </c>
      <c r="D332" s="59" t="s">
        <v>210</v>
      </c>
      <c r="E332" s="59" t="s">
        <v>6</v>
      </c>
      <c r="F332" s="36">
        <f>ведомств!F55</f>
        <v>520.7860000000001</v>
      </c>
      <c r="G332" s="36">
        <f>ведомств!G55</f>
        <v>57.316</v>
      </c>
      <c r="H332" s="36">
        <f>ведомств!H55</f>
        <v>0</v>
      </c>
      <c r="I332" s="36">
        <f>ведомств!I55</f>
        <v>326.64</v>
      </c>
      <c r="J332" s="36">
        <f>ведомств!J55</f>
        <v>904.7420000000001</v>
      </c>
    </row>
    <row r="333" spans="1:10" s="85" customFormat="1" ht="80.25" customHeight="1">
      <c r="A333" s="30" t="s">
        <v>687</v>
      </c>
      <c r="B333" s="45" t="s">
        <v>380</v>
      </c>
      <c r="C333" s="58">
        <v>100</v>
      </c>
      <c r="D333" s="59" t="s">
        <v>210</v>
      </c>
      <c r="E333" s="59" t="s">
        <v>6</v>
      </c>
      <c r="F333" s="36">
        <f>ведомств!F57</f>
        <v>25470.385000000002</v>
      </c>
      <c r="G333" s="36">
        <f>ведомств!G57</f>
        <v>-93.242</v>
      </c>
      <c r="H333" s="36">
        <f>ведомств!H57</f>
        <v>0</v>
      </c>
      <c r="I333" s="36">
        <f>ведомств!I57</f>
        <v>0</v>
      </c>
      <c r="J333" s="36">
        <f>ведомств!J57</f>
        <v>25377.143000000004</v>
      </c>
    </row>
    <row r="334" spans="1:10" s="85" customFormat="1" ht="56.25">
      <c r="A334" s="30" t="s">
        <v>688</v>
      </c>
      <c r="B334" s="45" t="s">
        <v>380</v>
      </c>
      <c r="C334" s="58">
        <v>200</v>
      </c>
      <c r="D334" s="59" t="s">
        <v>210</v>
      </c>
      <c r="E334" s="59" t="s">
        <v>6</v>
      </c>
      <c r="F334" s="36">
        <f>ведомств!F58</f>
        <v>8281.26</v>
      </c>
      <c r="G334" s="36">
        <f>ведомств!G58</f>
        <v>177.14</v>
      </c>
      <c r="H334" s="36">
        <f>ведомств!H58</f>
        <v>0</v>
      </c>
      <c r="I334" s="36">
        <f>ведомств!I58</f>
        <v>195.326</v>
      </c>
      <c r="J334" s="36">
        <f>ведомств!J58</f>
        <v>8653.725999999999</v>
      </c>
    </row>
    <row r="335" spans="1:10" s="85" customFormat="1" ht="63" customHeight="1">
      <c r="A335" s="145" t="s">
        <v>872</v>
      </c>
      <c r="B335" s="45" t="s">
        <v>871</v>
      </c>
      <c r="C335" s="58">
        <v>400</v>
      </c>
      <c r="D335" s="59" t="s">
        <v>210</v>
      </c>
      <c r="E335" s="59" t="s">
        <v>206</v>
      </c>
      <c r="F335" s="36">
        <f>ведомств!F264</f>
        <v>1585.6770000000001</v>
      </c>
      <c r="G335" s="36">
        <f>ведомств!G264</f>
        <v>0</v>
      </c>
      <c r="H335" s="36">
        <f>ведомств!H264</f>
        <v>0</v>
      </c>
      <c r="I335" s="36">
        <f>ведомств!I264</f>
        <v>0</v>
      </c>
      <c r="J335" s="36">
        <f>ведомств!J264</f>
        <v>1585.6770000000001</v>
      </c>
    </row>
    <row r="336" spans="1:10" s="85" customFormat="1" ht="67.5">
      <c r="A336" s="30" t="s">
        <v>685</v>
      </c>
      <c r="B336" s="45" t="s">
        <v>380</v>
      </c>
      <c r="C336" s="58">
        <v>600</v>
      </c>
      <c r="D336" s="59" t="s">
        <v>210</v>
      </c>
      <c r="E336" s="59" t="s">
        <v>6</v>
      </c>
      <c r="F336" s="36">
        <f>ведомств!F59</f>
        <v>7466.551</v>
      </c>
      <c r="G336" s="36">
        <f>ведомств!G59</f>
        <v>0</v>
      </c>
      <c r="H336" s="36">
        <f>ведомств!H59</f>
        <v>0</v>
      </c>
      <c r="I336" s="36">
        <f>ведомств!I59</f>
        <v>0</v>
      </c>
      <c r="J336" s="36">
        <f>ведомств!J59</f>
        <v>7466.551</v>
      </c>
    </row>
    <row r="337" spans="1:10" s="85" customFormat="1" ht="45" customHeight="1">
      <c r="A337" s="30" t="s">
        <v>684</v>
      </c>
      <c r="B337" s="45" t="s">
        <v>380</v>
      </c>
      <c r="C337" s="58">
        <v>800</v>
      </c>
      <c r="D337" s="59" t="s">
        <v>210</v>
      </c>
      <c r="E337" s="59" t="s">
        <v>6</v>
      </c>
      <c r="F337" s="36">
        <f>ведомств!F60</f>
        <v>226.668</v>
      </c>
      <c r="G337" s="36">
        <f>ведомств!G60</f>
        <v>0</v>
      </c>
      <c r="H337" s="36">
        <f>ведомств!H60</f>
        <v>0</v>
      </c>
      <c r="I337" s="36">
        <f>ведомств!I60</f>
        <v>0</v>
      </c>
      <c r="J337" s="36">
        <f>ведомств!J60</f>
        <v>226.668</v>
      </c>
    </row>
    <row r="338" spans="1:10" s="85" customFormat="1" ht="59.25" customHeight="1">
      <c r="A338" s="30" t="s">
        <v>382</v>
      </c>
      <c r="B338" s="45" t="s">
        <v>381</v>
      </c>
      <c r="C338" s="58">
        <v>200</v>
      </c>
      <c r="D338" s="59" t="s">
        <v>210</v>
      </c>
      <c r="E338" s="59" t="s">
        <v>6</v>
      </c>
      <c r="F338" s="36">
        <f>ведомств!F62</f>
        <v>2045</v>
      </c>
      <c r="G338" s="36">
        <f>ведомств!G62</f>
        <v>0</v>
      </c>
      <c r="H338" s="36">
        <f>ведомств!H62</f>
        <v>0</v>
      </c>
      <c r="I338" s="36">
        <f>ведомств!I62</f>
        <v>0</v>
      </c>
      <c r="J338" s="36">
        <f>ведомств!J62</f>
        <v>2045</v>
      </c>
    </row>
    <row r="339" spans="1:10" s="85" customFormat="1" ht="59.25" customHeight="1">
      <c r="A339" s="30" t="s">
        <v>382</v>
      </c>
      <c r="B339" s="45" t="s">
        <v>381</v>
      </c>
      <c r="C339" s="58">
        <v>200</v>
      </c>
      <c r="D339" s="59" t="s">
        <v>209</v>
      </c>
      <c r="E339" s="59" t="s">
        <v>205</v>
      </c>
      <c r="F339" s="36">
        <f>ведомств!F28</f>
        <v>280</v>
      </c>
      <c r="G339" s="36">
        <f>ведомств!G28</f>
        <v>0</v>
      </c>
      <c r="H339" s="36">
        <f>ведомств!H28</f>
        <v>0</v>
      </c>
      <c r="I339" s="36">
        <f>ведомств!I28</f>
        <v>0</v>
      </c>
      <c r="J339" s="36">
        <f>ведомств!J28</f>
        <v>280</v>
      </c>
    </row>
    <row r="340" spans="1:10" s="85" customFormat="1" ht="71.25" customHeight="1">
      <c r="A340" s="30" t="s">
        <v>866</v>
      </c>
      <c r="B340" s="45" t="s">
        <v>381</v>
      </c>
      <c r="C340" s="58">
        <v>600</v>
      </c>
      <c r="D340" s="59" t="s">
        <v>210</v>
      </c>
      <c r="E340" s="59" t="s">
        <v>6</v>
      </c>
      <c r="F340" s="36">
        <f>ведомств!F63</f>
        <v>825</v>
      </c>
      <c r="G340" s="36">
        <f>ведомств!G63</f>
        <v>0</v>
      </c>
      <c r="H340" s="36">
        <f>ведомств!H63</f>
        <v>0</v>
      </c>
      <c r="I340" s="36">
        <f>ведомств!I63</f>
        <v>0</v>
      </c>
      <c r="J340" s="36">
        <f>ведомств!J63</f>
        <v>825</v>
      </c>
    </row>
    <row r="341" spans="1:10" s="85" customFormat="1" ht="33.75" customHeight="1">
      <c r="A341" s="30" t="s">
        <v>737</v>
      </c>
      <c r="B341" s="45" t="s">
        <v>736</v>
      </c>
      <c r="C341" s="58">
        <v>200</v>
      </c>
      <c r="D341" s="59" t="s">
        <v>210</v>
      </c>
      <c r="E341" s="59" t="s">
        <v>6</v>
      </c>
      <c r="F341" s="36">
        <f>ведомств!F65+ведомств!F598</f>
        <v>150</v>
      </c>
      <c r="G341" s="36">
        <f>ведомств!G65+ведомств!G598</f>
        <v>0</v>
      </c>
      <c r="H341" s="36">
        <f>ведомств!H65+ведомств!H598</f>
        <v>0</v>
      </c>
      <c r="I341" s="36">
        <f>ведомств!I65+ведомств!I598</f>
        <v>0</v>
      </c>
      <c r="J341" s="36">
        <f>ведомств!J65+ведомств!J598</f>
        <v>150</v>
      </c>
    </row>
    <row r="342" spans="1:10" s="85" customFormat="1" ht="11.25">
      <c r="A342" s="106" t="s">
        <v>188</v>
      </c>
      <c r="B342" s="89" t="s">
        <v>189</v>
      </c>
      <c r="C342" s="89"/>
      <c r="D342" s="89"/>
      <c r="E342" s="3"/>
      <c r="F342" s="90">
        <f>SUM(F343:F343)</f>
        <v>500</v>
      </c>
      <c r="G342" s="90">
        <f>SUM(G343:G343)</f>
        <v>0</v>
      </c>
      <c r="H342" s="90">
        <f>SUM(H343:H343)</f>
        <v>0</v>
      </c>
      <c r="I342" s="90">
        <f>SUM(I343:I343)</f>
        <v>0</v>
      </c>
      <c r="J342" s="90">
        <f>SUM(J343:J343)</f>
        <v>500</v>
      </c>
    </row>
    <row r="343" spans="1:10" s="85" customFormat="1" ht="45">
      <c r="A343" s="30" t="s">
        <v>678</v>
      </c>
      <c r="B343" s="58" t="s">
        <v>255</v>
      </c>
      <c r="C343" s="58">
        <v>200</v>
      </c>
      <c r="D343" s="59" t="s">
        <v>207</v>
      </c>
      <c r="E343" s="59" t="s">
        <v>207</v>
      </c>
      <c r="F343" s="36">
        <f>ведомств!F227</f>
        <v>500</v>
      </c>
      <c r="G343" s="36">
        <f>ведомств!G227</f>
        <v>0</v>
      </c>
      <c r="H343" s="36">
        <f>ведомств!H227</f>
        <v>0</v>
      </c>
      <c r="I343" s="36">
        <f>ведомств!I227</f>
        <v>0</v>
      </c>
      <c r="J343" s="36">
        <f>ведомств!J227</f>
        <v>500</v>
      </c>
    </row>
    <row r="344" spans="1:10" s="85" customFormat="1" ht="33.75">
      <c r="A344" s="140" t="s">
        <v>779</v>
      </c>
      <c r="B344" s="2" t="s">
        <v>775</v>
      </c>
      <c r="C344" s="58"/>
      <c r="D344" s="59"/>
      <c r="E344" s="59"/>
      <c r="F344" s="39">
        <f>F345+F347+F346+F348</f>
        <v>162115.7</v>
      </c>
      <c r="G344" s="39">
        <f>G345+G347+G346+G348</f>
        <v>0</v>
      </c>
      <c r="H344" s="39">
        <f>H345+H347+H346+H348</f>
        <v>0</v>
      </c>
      <c r="I344" s="39">
        <f>I345+I347+I346+I348</f>
        <v>0</v>
      </c>
      <c r="J344" s="39">
        <f>J345+J347+J346+J348</f>
        <v>162115.7</v>
      </c>
    </row>
    <row r="345" spans="1:10" s="85" customFormat="1" ht="33.75">
      <c r="A345" s="136" t="s">
        <v>781</v>
      </c>
      <c r="B345" s="45" t="s">
        <v>777</v>
      </c>
      <c r="C345" s="58">
        <v>200</v>
      </c>
      <c r="D345" s="59" t="s">
        <v>207</v>
      </c>
      <c r="E345" s="59" t="s">
        <v>6</v>
      </c>
      <c r="F345" s="36">
        <f>ведомств!F865+ведомств!F178</f>
        <v>0</v>
      </c>
      <c r="G345" s="36">
        <f>ведомств!G865+ведомств!G178</f>
        <v>0</v>
      </c>
      <c r="H345" s="36">
        <f>ведомств!H865+ведомств!H178</f>
        <v>0</v>
      </c>
      <c r="I345" s="36">
        <f>ведомств!I865+ведомств!I178</f>
        <v>0</v>
      </c>
      <c r="J345" s="36">
        <f>ведомств!J865+ведомств!J178</f>
        <v>0</v>
      </c>
    </row>
    <row r="346" spans="1:10" s="85" customFormat="1" ht="45">
      <c r="A346" s="136" t="s">
        <v>940</v>
      </c>
      <c r="B346" s="45" t="s">
        <v>777</v>
      </c>
      <c r="C346" s="58">
        <v>400</v>
      </c>
      <c r="D346" s="59" t="s">
        <v>207</v>
      </c>
      <c r="E346" s="59" t="s">
        <v>6</v>
      </c>
      <c r="F346" s="36">
        <f>ведомств!F179</f>
        <v>12115.7</v>
      </c>
      <c r="G346" s="36">
        <f>ведомств!G179</f>
        <v>0</v>
      </c>
      <c r="H346" s="36">
        <f>ведомств!H179</f>
        <v>0</v>
      </c>
      <c r="I346" s="36">
        <f>ведомств!I179</f>
        <v>0</v>
      </c>
      <c r="J346" s="36">
        <f>ведомств!J179</f>
        <v>12115.7</v>
      </c>
    </row>
    <row r="347" spans="1:10" s="85" customFormat="1" ht="56.25">
      <c r="A347" s="8" t="s">
        <v>860</v>
      </c>
      <c r="B347" s="45" t="s">
        <v>858</v>
      </c>
      <c r="C347" s="58">
        <v>200</v>
      </c>
      <c r="D347" s="59" t="s">
        <v>207</v>
      </c>
      <c r="E347" s="59" t="s">
        <v>6</v>
      </c>
      <c r="F347" s="36">
        <f>ведомств!F867+ведомств!F181</f>
        <v>0</v>
      </c>
      <c r="G347" s="36">
        <f>ведомств!G867+ведомств!G181</f>
        <v>0</v>
      </c>
      <c r="H347" s="36">
        <f>ведомств!H867+ведомств!H181</f>
        <v>0</v>
      </c>
      <c r="I347" s="36">
        <f>ведомств!I867+ведомств!I181</f>
        <v>0</v>
      </c>
      <c r="J347" s="36">
        <f>ведомств!J867+ведомств!J181</f>
        <v>0</v>
      </c>
    </row>
    <row r="348" spans="1:10" s="85" customFormat="1" ht="63" customHeight="1">
      <c r="A348" s="8" t="s">
        <v>941</v>
      </c>
      <c r="B348" s="45" t="s">
        <v>858</v>
      </c>
      <c r="C348" s="58">
        <v>400</v>
      </c>
      <c r="D348" s="59" t="s">
        <v>207</v>
      </c>
      <c r="E348" s="59" t="s">
        <v>6</v>
      </c>
      <c r="F348" s="36">
        <f>ведомств!F182</f>
        <v>150000</v>
      </c>
      <c r="G348" s="36">
        <f>ведомств!G182</f>
        <v>0</v>
      </c>
      <c r="H348" s="36">
        <f>ведомств!H182</f>
        <v>0</v>
      </c>
      <c r="I348" s="36">
        <f>ведомств!I182</f>
        <v>0</v>
      </c>
      <c r="J348" s="36">
        <f>ведомств!J182</f>
        <v>150000</v>
      </c>
    </row>
    <row r="349" spans="1:10" s="88" customFormat="1" ht="11.25">
      <c r="A349" s="32" t="s">
        <v>149</v>
      </c>
      <c r="B349" s="44" t="s">
        <v>96</v>
      </c>
      <c r="C349" s="89"/>
      <c r="D349" s="89"/>
      <c r="E349" s="89"/>
      <c r="F349" s="90">
        <f>F385+F388+F418+F422+F426+F432+F435+F353+F354+F430+F350+F351+F356+F370+F384+F352+F428+F357+F358+F359+F360+F361+F362+F363+F364+F365+F366+F368+F369+F371+F372+F373+F374+F375+F376+F377+F378+F379+F380+F382+F383+F355+F367+F381</f>
        <v>137964.42599999998</v>
      </c>
      <c r="G349" s="90">
        <f>G385+G388+G418+G422+G426+G432+G435+G353+G354+G430+G350+G351+G356+G370+G384+G352+G428+G357+G358+G359+G360+G361+G362+G363+G364+G365+G366+G368+G369+G371+G372+G373+G374+G375+G376+G377+G378+G379+G380+G382+G383+G355+G367+G381</f>
        <v>770.011</v>
      </c>
      <c r="H349" s="90">
        <f>H385+H388+H418+H422+H426+H432+H435+H353+H354+H430+H350+H351+H356+H370+H384+H352+H428+H357+H358+H359+H360+H361+H362+H363+H364+H365+H366+H368+H369+H371+H372+H373+H374+H375+H376+H377+H378+H379+H380+H382+H383+H355+H367+H381</f>
        <v>0</v>
      </c>
      <c r="I349" s="90">
        <f>I385+I388+I418+I422+I426+I432+I435+I353+I354+I430+I350+I351+I356+I370+I384+I352+I428+I357+I358+I359+I360+I361+I362+I363+I364+I365+I366+I368+I369+I371+I372+I373+I374+I375+I376+I377+I378+I379+I380+I382+I383+I355+I367+I381</f>
        <v>61.034000000000006</v>
      </c>
      <c r="J349" s="90">
        <f>J385+J388+J418+J422+J426+J432+J435+J353+J354+J430+J350+J351+J356+J370+J384+J352+J428+J357+J358+J359+J360+J361+J362+J363+J364+J365+J366+J368+J369+J371+J372+J373+J374+J375+J376+J377+J378+J379+J380+J382+J383+J355+J367+J381</f>
        <v>138795.47099999996</v>
      </c>
    </row>
    <row r="350" spans="1:10" s="85" customFormat="1" ht="67.5">
      <c r="A350" s="30" t="s">
        <v>408</v>
      </c>
      <c r="B350" s="45" t="s">
        <v>551</v>
      </c>
      <c r="C350" s="58">
        <v>100</v>
      </c>
      <c r="D350" s="59" t="s">
        <v>205</v>
      </c>
      <c r="E350" s="59" t="s">
        <v>206</v>
      </c>
      <c r="F350" s="60">
        <f>ведомств!F561</f>
        <v>1320.5769999999998</v>
      </c>
      <c r="G350" s="60">
        <f>ведомств!G561</f>
        <v>0</v>
      </c>
      <c r="H350" s="60">
        <f>ведомств!H561</f>
        <v>0</v>
      </c>
      <c r="I350" s="60">
        <f>ведомств!I561</f>
        <v>0</v>
      </c>
      <c r="J350" s="60">
        <f>ведомств!J561</f>
        <v>1320.5769999999998</v>
      </c>
    </row>
    <row r="351" spans="1:10" s="85" customFormat="1" ht="45">
      <c r="A351" s="30" t="s">
        <v>584</v>
      </c>
      <c r="B351" s="45" t="s">
        <v>551</v>
      </c>
      <c r="C351" s="58">
        <v>200</v>
      </c>
      <c r="D351" s="59" t="s">
        <v>205</v>
      </c>
      <c r="E351" s="59" t="s">
        <v>206</v>
      </c>
      <c r="F351" s="60">
        <f>ведомств!F562</f>
        <v>366.134</v>
      </c>
      <c r="G351" s="60">
        <f>ведомств!G562</f>
        <v>0</v>
      </c>
      <c r="H351" s="60">
        <f>ведомств!H562</f>
        <v>0</v>
      </c>
      <c r="I351" s="60">
        <f>ведомств!I562</f>
        <v>0</v>
      </c>
      <c r="J351" s="60">
        <f>ведомств!J562</f>
        <v>366.134</v>
      </c>
    </row>
    <row r="352" spans="1:10" s="85" customFormat="1" ht="33.75">
      <c r="A352" s="30" t="s">
        <v>902</v>
      </c>
      <c r="B352" s="45" t="s">
        <v>551</v>
      </c>
      <c r="C352" s="58">
        <v>800</v>
      </c>
      <c r="D352" s="59" t="s">
        <v>205</v>
      </c>
      <c r="E352" s="59" t="s">
        <v>206</v>
      </c>
      <c r="F352" s="60">
        <f>ведомств!F563</f>
        <v>49.889</v>
      </c>
      <c r="G352" s="60">
        <f>ведомств!G563</f>
        <v>0</v>
      </c>
      <c r="H352" s="60">
        <f>ведомств!H563</f>
        <v>0</v>
      </c>
      <c r="I352" s="60">
        <f>ведомств!I563</f>
        <v>0</v>
      </c>
      <c r="J352" s="60">
        <f>ведомств!J563</f>
        <v>49.889</v>
      </c>
    </row>
    <row r="353" spans="1:10" s="88" customFormat="1" ht="177" customHeight="1">
      <c r="A353" s="30" t="s">
        <v>406</v>
      </c>
      <c r="B353" s="45" t="s">
        <v>405</v>
      </c>
      <c r="C353" s="58">
        <v>100</v>
      </c>
      <c r="D353" s="59" t="s">
        <v>6</v>
      </c>
      <c r="E353" s="58">
        <v>13</v>
      </c>
      <c r="F353" s="60">
        <f>ведомств!F550</f>
        <v>116</v>
      </c>
      <c r="G353" s="60">
        <f>ведомств!G550</f>
        <v>0</v>
      </c>
      <c r="H353" s="60">
        <f>ведомств!H550</f>
        <v>0</v>
      </c>
      <c r="I353" s="60">
        <f>ведомств!I550</f>
        <v>0</v>
      </c>
      <c r="J353" s="60">
        <f>ведомств!J550</f>
        <v>116</v>
      </c>
    </row>
    <row r="354" spans="1:10" s="88" customFormat="1" ht="78.75">
      <c r="A354" s="30" t="s">
        <v>329</v>
      </c>
      <c r="B354" s="45" t="s">
        <v>419</v>
      </c>
      <c r="C354" s="58">
        <v>100</v>
      </c>
      <c r="D354" s="59" t="s">
        <v>207</v>
      </c>
      <c r="E354" s="58" t="s">
        <v>207</v>
      </c>
      <c r="F354" s="60">
        <f>ведомств!F230</f>
        <v>60.699999999999996</v>
      </c>
      <c r="G354" s="60">
        <f>ведомств!G230</f>
        <v>0</v>
      </c>
      <c r="H354" s="60">
        <f>ведомств!H230</f>
        <v>0</v>
      </c>
      <c r="I354" s="60">
        <f>ведомств!I230</f>
        <v>0</v>
      </c>
      <c r="J354" s="60">
        <f>ведомств!J230</f>
        <v>60.699999999999996</v>
      </c>
    </row>
    <row r="355" spans="1:10" s="88" customFormat="1" ht="60" customHeight="1">
      <c r="A355" s="30" t="s">
        <v>1025</v>
      </c>
      <c r="B355" s="45" t="s">
        <v>419</v>
      </c>
      <c r="C355" s="58">
        <v>200</v>
      </c>
      <c r="D355" s="59" t="s">
        <v>207</v>
      </c>
      <c r="E355" s="58" t="s">
        <v>207</v>
      </c>
      <c r="F355" s="60">
        <f>ведомств!F231</f>
        <v>6.6</v>
      </c>
      <c r="G355" s="60">
        <f>ведомств!G231</f>
        <v>0</v>
      </c>
      <c r="H355" s="60">
        <f>ведомств!H231</f>
        <v>0</v>
      </c>
      <c r="I355" s="60">
        <f>ведомств!I231</f>
        <v>0</v>
      </c>
      <c r="J355" s="60">
        <f>ведомств!J231</f>
        <v>6.6</v>
      </c>
    </row>
    <row r="356" spans="1:10" s="88" customFormat="1" ht="137.25" customHeight="1">
      <c r="A356" s="30" t="s">
        <v>703</v>
      </c>
      <c r="B356" s="45" t="s">
        <v>701</v>
      </c>
      <c r="C356" s="58">
        <v>200</v>
      </c>
      <c r="D356" s="59" t="s">
        <v>6</v>
      </c>
      <c r="E356" s="58">
        <v>13</v>
      </c>
      <c r="F356" s="60">
        <f>ведомств!F156+ведомств!F552</f>
        <v>0</v>
      </c>
      <c r="G356" s="60">
        <f>ведомств!G156+ведомств!G552</f>
        <v>0</v>
      </c>
      <c r="H356" s="60">
        <f>ведомств!H156+ведомств!H552</f>
        <v>0</v>
      </c>
      <c r="I356" s="60">
        <f>ведомств!I156+ведомств!I552</f>
        <v>0</v>
      </c>
      <c r="J356" s="60">
        <f>ведомств!J156+ведомств!J552</f>
        <v>0</v>
      </c>
    </row>
    <row r="357" spans="1:10" s="88" customFormat="1" ht="30" customHeight="1">
      <c r="A357" s="8" t="s">
        <v>1020</v>
      </c>
      <c r="B357" s="45" t="s">
        <v>996</v>
      </c>
      <c r="C357" s="58">
        <v>200</v>
      </c>
      <c r="D357" s="59" t="s">
        <v>209</v>
      </c>
      <c r="E357" s="59" t="s">
        <v>6</v>
      </c>
      <c r="F357" s="60">
        <f>ведомств!F303</f>
        <v>1135.534</v>
      </c>
      <c r="G357" s="60">
        <f>ведомств!G303</f>
        <v>0</v>
      </c>
      <c r="H357" s="60">
        <f>ведомств!H303</f>
        <v>0</v>
      </c>
      <c r="I357" s="60">
        <f>ведомств!I303</f>
        <v>0</v>
      </c>
      <c r="J357" s="60">
        <f>ведомств!J303</f>
        <v>1135.534</v>
      </c>
    </row>
    <row r="358" spans="1:10" s="88" customFormat="1" ht="27.75" customHeight="1">
      <c r="A358" s="8" t="s">
        <v>1020</v>
      </c>
      <c r="B358" s="45" t="s">
        <v>997</v>
      </c>
      <c r="C358" s="58">
        <v>200</v>
      </c>
      <c r="D358" s="59" t="s">
        <v>209</v>
      </c>
      <c r="E358" s="59" t="s">
        <v>6</v>
      </c>
      <c r="F358" s="60">
        <f>ведомств!F305</f>
        <v>499.5</v>
      </c>
      <c r="G358" s="60">
        <f>ведомств!G305</f>
        <v>0</v>
      </c>
      <c r="H358" s="60">
        <f>ведомств!H305</f>
        <v>0</v>
      </c>
      <c r="I358" s="60">
        <f>ведомств!I305</f>
        <v>0</v>
      </c>
      <c r="J358" s="60">
        <f>ведомств!J305</f>
        <v>499.5</v>
      </c>
    </row>
    <row r="359" spans="1:10" s="88" customFormat="1" ht="27.75" customHeight="1">
      <c r="A359" s="8" t="s">
        <v>1020</v>
      </c>
      <c r="B359" s="45" t="s">
        <v>1004</v>
      </c>
      <c r="C359" s="58">
        <v>200</v>
      </c>
      <c r="D359" s="59" t="s">
        <v>209</v>
      </c>
      <c r="E359" s="59" t="s">
        <v>204</v>
      </c>
      <c r="F359" s="60">
        <f>ведомств!F391</f>
        <v>59.94</v>
      </c>
      <c r="G359" s="60">
        <f>ведомств!G391</f>
        <v>0</v>
      </c>
      <c r="H359" s="60">
        <f>ведомств!H391</f>
        <v>0</v>
      </c>
      <c r="I359" s="60">
        <f>ведомств!I391</f>
        <v>0</v>
      </c>
      <c r="J359" s="60">
        <f>ведомств!J391</f>
        <v>59.94</v>
      </c>
    </row>
    <row r="360" spans="1:10" s="88" customFormat="1" ht="27.75" customHeight="1">
      <c r="A360" s="8" t="s">
        <v>1020</v>
      </c>
      <c r="B360" s="45" t="s">
        <v>1005</v>
      </c>
      <c r="C360" s="58">
        <v>200</v>
      </c>
      <c r="D360" s="59" t="s">
        <v>209</v>
      </c>
      <c r="E360" s="59" t="s">
        <v>204</v>
      </c>
      <c r="F360" s="60">
        <f>ведомств!F393</f>
        <v>149.85</v>
      </c>
      <c r="G360" s="60">
        <f>ведомств!G393</f>
        <v>0</v>
      </c>
      <c r="H360" s="60">
        <f>ведомств!H393</f>
        <v>0</v>
      </c>
      <c r="I360" s="60">
        <f>ведомств!I393</f>
        <v>0</v>
      </c>
      <c r="J360" s="60">
        <f>ведомств!J393</f>
        <v>149.85</v>
      </c>
    </row>
    <row r="361" spans="1:10" s="88" customFormat="1" ht="27.75" customHeight="1">
      <c r="A361" s="8" t="s">
        <v>1020</v>
      </c>
      <c r="B361" s="45" t="s">
        <v>1006</v>
      </c>
      <c r="C361" s="58">
        <v>200</v>
      </c>
      <c r="D361" s="59" t="s">
        <v>209</v>
      </c>
      <c r="E361" s="59" t="s">
        <v>204</v>
      </c>
      <c r="F361" s="60">
        <f>ведомств!F395</f>
        <v>614.303</v>
      </c>
      <c r="G361" s="60">
        <f>ведомств!G395</f>
        <v>0</v>
      </c>
      <c r="H361" s="60">
        <f>ведомств!H395</f>
        <v>0</v>
      </c>
      <c r="I361" s="60">
        <f>ведомств!I395</f>
        <v>0</v>
      </c>
      <c r="J361" s="60">
        <f>ведомств!J395</f>
        <v>614.303</v>
      </c>
    </row>
    <row r="362" spans="1:10" s="88" customFormat="1" ht="27.75" customHeight="1">
      <c r="A362" s="8" t="s">
        <v>1020</v>
      </c>
      <c r="B362" s="45" t="s">
        <v>1007</v>
      </c>
      <c r="C362" s="58">
        <v>200</v>
      </c>
      <c r="D362" s="59" t="s">
        <v>209</v>
      </c>
      <c r="E362" s="59" t="s">
        <v>204</v>
      </c>
      <c r="F362" s="60">
        <f>ведомств!F397</f>
        <v>1718.485</v>
      </c>
      <c r="G362" s="60">
        <f>ведомств!G397</f>
        <v>0</v>
      </c>
      <c r="H362" s="60">
        <f>ведомств!H397</f>
        <v>0</v>
      </c>
      <c r="I362" s="60">
        <f>ведомств!I397</f>
        <v>0</v>
      </c>
      <c r="J362" s="60">
        <f>ведомств!J397</f>
        <v>1718.485</v>
      </c>
    </row>
    <row r="363" spans="1:10" s="88" customFormat="1" ht="27.75" customHeight="1">
      <c r="A363" s="8" t="s">
        <v>1020</v>
      </c>
      <c r="B363" s="45" t="s">
        <v>1016</v>
      </c>
      <c r="C363" s="58">
        <v>200</v>
      </c>
      <c r="D363" s="59" t="s">
        <v>210</v>
      </c>
      <c r="E363" s="59" t="s">
        <v>6</v>
      </c>
      <c r="F363" s="60">
        <f>ведомств!F73</f>
        <v>114.588</v>
      </c>
      <c r="G363" s="60">
        <f>ведомств!G73</f>
        <v>0</v>
      </c>
      <c r="H363" s="60">
        <f>ведомств!H73</f>
        <v>0</v>
      </c>
      <c r="I363" s="60">
        <f>ведомств!I73</f>
        <v>0</v>
      </c>
      <c r="J363" s="60">
        <f>ведомств!J73</f>
        <v>114.588</v>
      </c>
    </row>
    <row r="364" spans="1:10" s="88" customFormat="1" ht="27.75" customHeight="1">
      <c r="A364" s="8" t="s">
        <v>1020</v>
      </c>
      <c r="B364" s="45" t="s">
        <v>1017</v>
      </c>
      <c r="C364" s="58">
        <v>200</v>
      </c>
      <c r="D364" s="59" t="s">
        <v>210</v>
      </c>
      <c r="E364" s="59" t="s">
        <v>6</v>
      </c>
      <c r="F364" s="60">
        <f>ведомств!F75</f>
        <v>2681.257</v>
      </c>
      <c r="G364" s="60">
        <f>ведомств!G75</f>
        <v>0</v>
      </c>
      <c r="H364" s="60">
        <f>ведомств!H75</f>
        <v>0</v>
      </c>
      <c r="I364" s="60">
        <f>ведомств!I75</f>
        <v>0</v>
      </c>
      <c r="J364" s="60">
        <f>ведомств!J75</f>
        <v>2681.257</v>
      </c>
    </row>
    <row r="365" spans="1:10" s="88" customFormat="1" ht="27.75" customHeight="1">
      <c r="A365" s="8" t="s">
        <v>1020</v>
      </c>
      <c r="B365" s="45" t="s">
        <v>1008</v>
      </c>
      <c r="C365" s="58">
        <v>200</v>
      </c>
      <c r="D365" s="59" t="s">
        <v>209</v>
      </c>
      <c r="E365" s="59" t="s">
        <v>204</v>
      </c>
      <c r="F365" s="60">
        <f>ведомств!F398</f>
        <v>298.24</v>
      </c>
      <c r="G365" s="60">
        <f>ведомств!G398</f>
        <v>0</v>
      </c>
      <c r="H365" s="60">
        <f>ведомств!H398</f>
        <v>0</v>
      </c>
      <c r="I365" s="60">
        <f>ведомств!I398</f>
        <v>0</v>
      </c>
      <c r="J365" s="60">
        <f>ведомств!J398</f>
        <v>298.24</v>
      </c>
    </row>
    <row r="366" spans="1:10" s="88" customFormat="1" ht="31.5" customHeight="1">
      <c r="A366" s="8" t="s">
        <v>1021</v>
      </c>
      <c r="B366" s="45" t="s">
        <v>1009</v>
      </c>
      <c r="C366" s="58">
        <v>600</v>
      </c>
      <c r="D366" s="59" t="s">
        <v>209</v>
      </c>
      <c r="E366" s="59" t="s">
        <v>204</v>
      </c>
      <c r="F366" s="60">
        <v>1140.348</v>
      </c>
      <c r="G366" s="60">
        <v>-1140.348</v>
      </c>
      <c r="H366" s="60">
        <f>ведомств!H401</f>
        <v>0</v>
      </c>
      <c r="I366" s="60">
        <f>ведомств!I401</f>
        <v>0</v>
      </c>
      <c r="J366" s="60">
        <f>F366+G366+H366+I366</f>
        <v>0</v>
      </c>
    </row>
    <row r="367" spans="1:10" s="88" customFormat="1" ht="31.5" customHeight="1">
      <c r="A367" s="8" t="s">
        <v>1020</v>
      </c>
      <c r="B367" s="45" t="s">
        <v>1009</v>
      </c>
      <c r="C367" s="58">
        <v>200</v>
      </c>
      <c r="D367" s="59" t="s">
        <v>209</v>
      </c>
      <c r="E367" s="59" t="s">
        <v>204</v>
      </c>
      <c r="F367" s="60">
        <v>0</v>
      </c>
      <c r="G367" s="60">
        <v>1140.348</v>
      </c>
      <c r="H367" s="60">
        <f>ведомств!H401</f>
        <v>0</v>
      </c>
      <c r="I367" s="60">
        <f>ведомств!I401</f>
        <v>0</v>
      </c>
      <c r="J367" s="60">
        <f>ведомств!J401</f>
        <v>1140.348</v>
      </c>
    </row>
    <row r="368" spans="1:10" s="88" customFormat="1" ht="28.5" customHeight="1">
      <c r="A368" s="8" t="s">
        <v>1020</v>
      </c>
      <c r="B368" s="45" t="s">
        <v>998</v>
      </c>
      <c r="C368" s="58">
        <v>200</v>
      </c>
      <c r="D368" s="59" t="s">
        <v>209</v>
      </c>
      <c r="E368" s="59" t="s">
        <v>6</v>
      </c>
      <c r="F368" s="60">
        <f>ведомств!F307</f>
        <v>3060.013</v>
      </c>
      <c r="G368" s="60">
        <f>ведомств!G307</f>
        <v>0</v>
      </c>
      <c r="H368" s="60">
        <f>ведомств!H307</f>
        <v>0</v>
      </c>
      <c r="I368" s="60">
        <f>ведомств!I307</f>
        <v>0</v>
      </c>
      <c r="J368" s="60">
        <f>ведомств!J307</f>
        <v>3060.013</v>
      </c>
    </row>
    <row r="369" spans="1:10" s="88" customFormat="1" ht="33.75" customHeight="1">
      <c r="A369" s="8" t="s">
        <v>1020</v>
      </c>
      <c r="B369" s="45" t="s">
        <v>999</v>
      </c>
      <c r="C369" s="58">
        <v>200</v>
      </c>
      <c r="D369" s="59" t="s">
        <v>209</v>
      </c>
      <c r="E369" s="59" t="s">
        <v>6</v>
      </c>
      <c r="F369" s="60">
        <f>ведомств!F309</f>
        <v>857.142</v>
      </c>
      <c r="G369" s="60">
        <f>ведомств!G309</f>
        <v>0</v>
      </c>
      <c r="H369" s="60">
        <f>ведомств!H309</f>
        <v>0</v>
      </c>
      <c r="I369" s="60">
        <f>ведомств!I309</f>
        <v>0</v>
      </c>
      <c r="J369" s="60">
        <f>ведомств!J309</f>
        <v>857.142</v>
      </c>
    </row>
    <row r="370" spans="1:10" s="88" customFormat="1" ht="137.25" customHeight="1">
      <c r="A370" s="30" t="s">
        <v>704</v>
      </c>
      <c r="B370" s="45" t="s">
        <v>756</v>
      </c>
      <c r="C370" s="58">
        <v>200</v>
      </c>
      <c r="D370" s="59" t="s">
        <v>6</v>
      </c>
      <c r="E370" s="58">
        <v>13</v>
      </c>
      <c r="F370" s="60">
        <f>ведомств!F158+ведомств!F554</f>
        <v>0.001</v>
      </c>
      <c r="G370" s="60">
        <f>ведомств!G158+ведомств!G554</f>
        <v>-0.001</v>
      </c>
      <c r="H370" s="60">
        <f>ведомств!H158+ведомств!H554</f>
        <v>0</v>
      </c>
      <c r="I370" s="60">
        <f>ведомств!I158+ведомств!I554</f>
        <v>0</v>
      </c>
      <c r="J370" s="60">
        <f>ведомств!J158+ведомств!J554</f>
        <v>0</v>
      </c>
    </row>
    <row r="371" spans="1:10" s="88" customFormat="1" ht="40.5" customHeight="1">
      <c r="A371" s="8" t="s">
        <v>1020</v>
      </c>
      <c r="B371" s="45" t="s">
        <v>1000</v>
      </c>
      <c r="C371" s="58">
        <v>200</v>
      </c>
      <c r="D371" s="59" t="s">
        <v>209</v>
      </c>
      <c r="E371" s="59" t="s">
        <v>6</v>
      </c>
      <c r="F371" s="60">
        <f>ведомств!F311</f>
        <v>1.137</v>
      </c>
      <c r="G371" s="60">
        <f>ведомств!G311</f>
        <v>0</v>
      </c>
      <c r="H371" s="60">
        <f>ведомств!H311</f>
        <v>0</v>
      </c>
      <c r="I371" s="60">
        <f>ведомств!I311</f>
        <v>0</v>
      </c>
      <c r="J371" s="60">
        <f>ведомств!J311</f>
        <v>1.137</v>
      </c>
    </row>
    <row r="372" spans="1:10" s="88" customFormat="1" ht="40.5" customHeight="1">
      <c r="A372" s="8" t="s">
        <v>1020</v>
      </c>
      <c r="B372" s="45" t="s">
        <v>1001</v>
      </c>
      <c r="C372" s="58">
        <v>200</v>
      </c>
      <c r="D372" s="59" t="s">
        <v>209</v>
      </c>
      <c r="E372" s="59" t="s">
        <v>6</v>
      </c>
      <c r="F372" s="60">
        <f>ведомств!F313</f>
        <v>0.5</v>
      </c>
      <c r="G372" s="60">
        <f>ведомств!G313</f>
        <v>0</v>
      </c>
      <c r="H372" s="60">
        <f>ведомств!H313</f>
        <v>0</v>
      </c>
      <c r="I372" s="60">
        <f>ведомств!I313</f>
        <v>0</v>
      </c>
      <c r="J372" s="60">
        <f>ведомств!J313</f>
        <v>0.5</v>
      </c>
    </row>
    <row r="373" spans="1:10" s="88" customFormat="1" ht="40.5" customHeight="1">
      <c r="A373" s="8" t="s">
        <v>1020</v>
      </c>
      <c r="B373" s="45" t="s">
        <v>1010</v>
      </c>
      <c r="C373" s="58">
        <v>200</v>
      </c>
      <c r="D373" s="59" t="s">
        <v>209</v>
      </c>
      <c r="E373" s="59" t="s">
        <v>204</v>
      </c>
      <c r="F373" s="60">
        <f>ведомств!F403</f>
        <v>0.06</v>
      </c>
      <c r="G373" s="60">
        <f>ведомств!G403</f>
        <v>0</v>
      </c>
      <c r="H373" s="60">
        <f>ведомств!H403</f>
        <v>0</v>
      </c>
      <c r="I373" s="60">
        <f>ведомств!I403</f>
        <v>0</v>
      </c>
      <c r="J373" s="60">
        <f>ведомств!J403</f>
        <v>0.06</v>
      </c>
    </row>
    <row r="374" spans="1:10" s="88" customFormat="1" ht="40.5" customHeight="1">
      <c r="A374" s="8" t="s">
        <v>1020</v>
      </c>
      <c r="B374" s="45" t="s">
        <v>1011</v>
      </c>
      <c r="C374" s="58">
        <v>200</v>
      </c>
      <c r="D374" s="59" t="s">
        <v>209</v>
      </c>
      <c r="E374" s="59" t="s">
        <v>204</v>
      </c>
      <c r="F374" s="60">
        <f>ведомств!F405</f>
        <v>0.15</v>
      </c>
      <c r="G374" s="60">
        <f>ведомств!G405</f>
        <v>0</v>
      </c>
      <c r="H374" s="60">
        <f>ведомств!H405</f>
        <v>0</v>
      </c>
      <c r="I374" s="60">
        <f>ведомств!I405</f>
        <v>0</v>
      </c>
      <c r="J374" s="60">
        <f>ведомств!J405</f>
        <v>0.15</v>
      </c>
    </row>
    <row r="375" spans="1:10" s="88" customFormat="1" ht="40.5" customHeight="1">
      <c r="A375" s="8" t="s">
        <v>1020</v>
      </c>
      <c r="B375" s="45" t="s">
        <v>1012</v>
      </c>
      <c r="C375" s="58">
        <v>200</v>
      </c>
      <c r="D375" s="59" t="s">
        <v>209</v>
      </c>
      <c r="E375" s="59" t="s">
        <v>204</v>
      </c>
      <c r="F375" s="60">
        <f>ведомств!F407</f>
        <v>0.603</v>
      </c>
      <c r="G375" s="60">
        <f>ведомств!G407</f>
        <v>0.012</v>
      </c>
      <c r="H375" s="60">
        <f>ведомств!H407</f>
        <v>0</v>
      </c>
      <c r="I375" s="60">
        <f>ведомств!I407</f>
        <v>0</v>
      </c>
      <c r="J375" s="60">
        <f>ведомств!J407</f>
        <v>0.615</v>
      </c>
    </row>
    <row r="376" spans="1:10" s="88" customFormat="1" ht="40.5" customHeight="1">
      <c r="A376" s="8" t="s">
        <v>1020</v>
      </c>
      <c r="B376" s="45" t="s">
        <v>1013</v>
      </c>
      <c r="C376" s="58">
        <v>200</v>
      </c>
      <c r="D376" s="59" t="s">
        <v>209</v>
      </c>
      <c r="E376" s="59" t="s">
        <v>204</v>
      </c>
      <c r="F376" s="60">
        <f>ведомств!F409</f>
        <v>1.72</v>
      </c>
      <c r="G376" s="60">
        <f>ведомств!G409</f>
        <v>0</v>
      </c>
      <c r="H376" s="60">
        <f>ведомств!H409</f>
        <v>0</v>
      </c>
      <c r="I376" s="60">
        <f>ведомств!I409</f>
        <v>0</v>
      </c>
      <c r="J376" s="60">
        <f>ведомств!J409</f>
        <v>1.72</v>
      </c>
    </row>
    <row r="377" spans="1:10" s="88" customFormat="1" ht="40.5" customHeight="1">
      <c r="A377" s="8" t="s">
        <v>1020</v>
      </c>
      <c r="B377" s="45" t="s">
        <v>1018</v>
      </c>
      <c r="C377" s="58">
        <v>200</v>
      </c>
      <c r="D377" s="59" t="s">
        <v>210</v>
      </c>
      <c r="E377" s="59" t="s">
        <v>6</v>
      </c>
      <c r="F377" s="60">
        <f>ведомств!F77</f>
        <v>0.115</v>
      </c>
      <c r="G377" s="60">
        <f>ведомств!G77</f>
        <v>0</v>
      </c>
      <c r="H377" s="60">
        <f>ведомств!H77</f>
        <v>0</v>
      </c>
      <c r="I377" s="60">
        <f>ведомств!I77</f>
        <v>0</v>
      </c>
      <c r="J377" s="60">
        <f>ведомств!J77</f>
        <v>0.115</v>
      </c>
    </row>
    <row r="378" spans="1:10" s="88" customFormat="1" ht="40.5" customHeight="1">
      <c r="A378" s="8" t="s">
        <v>1020</v>
      </c>
      <c r="B378" s="45" t="s">
        <v>1019</v>
      </c>
      <c r="C378" s="58">
        <v>200</v>
      </c>
      <c r="D378" s="59" t="s">
        <v>210</v>
      </c>
      <c r="E378" s="59" t="s">
        <v>6</v>
      </c>
      <c r="F378" s="60">
        <f>ведомств!F79</f>
        <v>2.684</v>
      </c>
      <c r="G378" s="60">
        <f>ведомств!G79</f>
        <v>0</v>
      </c>
      <c r="H378" s="60">
        <f>ведомств!H79</f>
        <v>0</v>
      </c>
      <c r="I378" s="60">
        <f>ведомств!I79</f>
        <v>0</v>
      </c>
      <c r="J378" s="60">
        <f>ведомств!J79</f>
        <v>2.684</v>
      </c>
    </row>
    <row r="379" spans="1:10" s="88" customFormat="1" ht="40.5" customHeight="1">
      <c r="A379" s="8" t="s">
        <v>1020</v>
      </c>
      <c r="B379" s="45" t="s">
        <v>1014</v>
      </c>
      <c r="C379" s="58">
        <v>200</v>
      </c>
      <c r="D379" s="59" t="s">
        <v>209</v>
      </c>
      <c r="E379" s="59" t="s">
        <v>204</v>
      </c>
      <c r="F379" s="60">
        <f>ведомств!F411</f>
        <v>0.299</v>
      </c>
      <c r="G379" s="60">
        <f>ведомств!G411</f>
        <v>0</v>
      </c>
      <c r="H379" s="60">
        <f>ведомств!H411</f>
        <v>0</v>
      </c>
      <c r="I379" s="60">
        <f>ведомств!I411</f>
        <v>0</v>
      </c>
      <c r="J379" s="60">
        <f>ведомств!J411</f>
        <v>0.299</v>
      </c>
    </row>
    <row r="380" spans="1:10" s="88" customFormat="1" ht="40.5" customHeight="1">
      <c r="A380" s="8" t="s">
        <v>1021</v>
      </c>
      <c r="B380" s="45" t="s">
        <v>1015</v>
      </c>
      <c r="C380" s="58">
        <v>600</v>
      </c>
      <c r="D380" s="59" t="s">
        <v>209</v>
      </c>
      <c r="E380" s="59" t="s">
        <v>204</v>
      </c>
      <c r="F380" s="60">
        <v>1.141</v>
      </c>
      <c r="G380" s="60">
        <v>-1.141</v>
      </c>
      <c r="H380" s="60">
        <f>ведомств!H413</f>
        <v>0</v>
      </c>
      <c r="I380" s="60">
        <f>ведомств!I413</f>
        <v>0</v>
      </c>
      <c r="J380" s="60">
        <f>F380+G380+H380+I380</f>
        <v>0</v>
      </c>
    </row>
    <row r="381" spans="1:10" s="88" customFormat="1" ht="40.5" customHeight="1">
      <c r="A381" s="8" t="s">
        <v>1020</v>
      </c>
      <c r="B381" s="45" t="s">
        <v>1015</v>
      </c>
      <c r="C381" s="58">
        <v>200</v>
      </c>
      <c r="D381" s="59" t="s">
        <v>209</v>
      </c>
      <c r="E381" s="59" t="s">
        <v>204</v>
      </c>
      <c r="F381" s="60">
        <v>0</v>
      </c>
      <c r="G381" s="60">
        <v>1.141</v>
      </c>
      <c r="H381" s="60">
        <f>ведомств!H413</f>
        <v>0</v>
      </c>
      <c r="I381" s="60">
        <f>ведомств!I413</f>
        <v>0</v>
      </c>
      <c r="J381" s="60">
        <f>ведомств!J413</f>
        <v>1.141</v>
      </c>
    </row>
    <row r="382" spans="1:10" s="88" customFormat="1" ht="40.5" customHeight="1">
      <c r="A382" s="8" t="s">
        <v>1020</v>
      </c>
      <c r="B382" s="45" t="s">
        <v>1002</v>
      </c>
      <c r="C382" s="58">
        <v>200</v>
      </c>
      <c r="D382" s="59" t="s">
        <v>209</v>
      </c>
      <c r="E382" s="59" t="s">
        <v>6</v>
      </c>
      <c r="F382" s="60">
        <f>ведомств!F315</f>
        <v>3.063</v>
      </c>
      <c r="G382" s="60">
        <f>ведомств!G315</f>
        <v>0</v>
      </c>
      <c r="H382" s="60">
        <f>ведомств!H315</f>
        <v>0</v>
      </c>
      <c r="I382" s="60">
        <f>ведомств!I315</f>
        <v>0</v>
      </c>
      <c r="J382" s="60">
        <f>ведомств!J315</f>
        <v>3.063</v>
      </c>
    </row>
    <row r="383" spans="1:10" s="88" customFormat="1" ht="38.25" customHeight="1">
      <c r="A383" s="8" t="s">
        <v>1020</v>
      </c>
      <c r="B383" s="45" t="s">
        <v>1003</v>
      </c>
      <c r="C383" s="58">
        <v>200</v>
      </c>
      <c r="D383" s="59" t="s">
        <v>209</v>
      </c>
      <c r="E383" s="59" t="s">
        <v>6</v>
      </c>
      <c r="F383" s="60">
        <f>ведомств!F317</f>
        <v>0.858</v>
      </c>
      <c r="G383" s="60">
        <f>ведомств!G317</f>
        <v>0</v>
      </c>
      <c r="H383" s="60">
        <f>ведомств!H317</f>
        <v>0</v>
      </c>
      <c r="I383" s="60">
        <f>ведомств!I317</f>
        <v>0</v>
      </c>
      <c r="J383" s="60">
        <f>ведомств!J317</f>
        <v>0.858</v>
      </c>
    </row>
    <row r="384" spans="1:10" s="88" customFormat="1" ht="35.25" customHeight="1">
      <c r="A384" s="30" t="s">
        <v>719</v>
      </c>
      <c r="B384" s="45" t="s">
        <v>718</v>
      </c>
      <c r="C384" s="58">
        <v>200</v>
      </c>
      <c r="D384" s="59" t="s">
        <v>6</v>
      </c>
      <c r="E384" s="58">
        <v>13</v>
      </c>
      <c r="F384" s="60">
        <f>ведомств!F833</f>
        <v>264.8</v>
      </c>
      <c r="G384" s="60">
        <f>ведомств!G833</f>
        <v>0</v>
      </c>
      <c r="H384" s="60">
        <f>ведомств!H833</f>
        <v>0</v>
      </c>
      <c r="I384" s="60">
        <f>ведомств!I833</f>
        <v>-11.5</v>
      </c>
      <c r="J384" s="60">
        <f>ведомств!J833</f>
        <v>253.3</v>
      </c>
    </row>
    <row r="385" spans="1:10" s="88" customFormat="1" ht="78.75">
      <c r="A385" s="32" t="s">
        <v>147</v>
      </c>
      <c r="B385" s="44" t="s">
        <v>61</v>
      </c>
      <c r="C385" s="89"/>
      <c r="D385" s="89"/>
      <c r="E385" s="89"/>
      <c r="F385" s="90">
        <f>SUM(F386:F387)</f>
        <v>30.1</v>
      </c>
      <c r="G385" s="90">
        <f>SUM(G386:G387)</f>
        <v>0</v>
      </c>
      <c r="H385" s="90">
        <f>SUM(H386:H387)</f>
        <v>0</v>
      </c>
      <c r="I385" s="90">
        <f>SUM(I386:I387)</f>
        <v>0</v>
      </c>
      <c r="J385" s="90">
        <f>SUM(J386:J387)</f>
        <v>30.1</v>
      </c>
    </row>
    <row r="386" spans="1:10" s="85" customFormat="1" ht="58.5" customHeight="1">
      <c r="A386" s="30" t="s">
        <v>328</v>
      </c>
      <c r="B386" s="45" t="s">
        <v>309</v>
      </c>
      <c r="C386" s="58">
        <v>200</v>
      </c>
      <c r="D386" s="59" t="s">
        <v>6</v>
      </c>
      <c r="E386" s="59" t="s">
        <v>207</v>
      </c>
      <c r="F386" s="36">
        <f>ведомств!F510</f>
        <v>0</v>
      </c>
      <c r="G386" s="36">
        <f>ведомств!G510</f>
        <v>0</v>
      </c>
      <c r="H386" s="36">
        <f>ведомств!H510</f>
        <v>0</v>
      </c>
      <c r="I386" s="36">
        <f>ведомств!I510</f>
        <v>0</v>
      </c>
      <c r="J386" s="36">
        <f>ведомств!J510</f>
        <v>0</v>
      </c>
    </row>
    <row r="387" spans="1:10" s="85" customFormat="1" ht="58.5" customHeight="1">
      <c r="A387" s="30" t="s">
        <v>328</v>
      </c>
      <c r="B387" s="45" t="s">
        <v>850</v>
      </c>
      <c r="C387" s="58">
        <v>200</v>
      </c>
      <c r="D387" s="59" t="s">
        <v>6</v>
      </c>
      <c r="E387" s="59" t="s">
        <v>207</v>
      </c>
      <c r="F387" s="36">
        <f>ведомств!F512</f>
        <v>30.1</v>
      </c>
      <c r="G387" s="36">
        <f>ведомств!G512</f>
        <v>0</v>
      </c>
      <c r="H387" s="36">
        <f>ведомств!H512</f>
        <v>0</v>
      </c>
      <c r="I387" s="36">
        <f>ведомств!I512</f>
        <v>0</v>
      </c>
      <c r="J387" s="36">
        <f>ведомств!J512</f>
        <v>30.1</v>
      </c>
    </row>
    <row r="388" spans="1:10" s="88" customFormat="1" ht="11.25">
      <c r="A388" s="32" t="s">
        <v>95</v>
      </c>
      <c r="B388" s="2" t="s">
        <v>97</v>
      </c>
      <c r="C388" s="89"/>
      <c r="D388" s="89"/>
      <c r="E388" s="89"/>
      <c r="F388" s="90">
        <f>SUM(F389:F417)</f>
        <v>86012.16599999997</v>
      </c>
      <c r="G388" s="90">
        <f>SUM(G389:G417)</f>
        <v>5161.53</v>
      </c>
      <c r="H388" s="90">
        <f>SUM(H389:H417)</f>
        <v>0</v>
      </c>
      <c r="I388" s="90">
        <f>SUM(I389:I417)</f>
        <v>0</v>
      </c>
      <c r="J388" s="90">
        <f>SUM(J389:J417)</f>
        <v>91173.69599999997</v>
      </c>
    </row>
    <row r="389" spans="1:10" s="87" customFormat="1" ht="22.5">
      <c r="A389" s="30" t="s">
        <v>330</v>
      </c>
      <c r="B389" s="45" t="s">
        <v>108</v>
      </c>
      <c r="C389" s="59" t="s">
        <v>21</v>
      </c>
      <c r="D389" s="59" t="s">
        <v>6</v>
      </c>
      <c r="E389" s="58">
        <v>11</v>
      </c>
      <c r="F389" s="60">
        <f>ведомств!F517</f>
        <v>934.435</v>
      </c>
      <c r="G389" s="60">
        <f>ведомств!G517</f>
        <v>-40</v>
      </c>
      <c r="H389" s="60">
        <f>ведомств!H517</f>
        <v>0</v>
      </c>
      <c r="I389" s="60">
        <f>ведомств!I517</f>
        <v>0</v>
      </c>
      <c r="J389" s="60">
        <f>ведомств!J517</f>
        <v>894.435</v>
      </c>
    </row>
    <row r="390" spans="1:10" s="85" customFormat="1" ht="33.75">
      <c r="A390" s="30" t="s">
        <v>182</v>
      </c>
      <c r="B390" s="45" t="s">
        <v>109</v>
      </c>
      <c r="C390" s="58">
        <v>200</v>
      </c>
      <c r="D390" s="59" t="s">
        <v>6</v>
      </c>
      <c r="E390" s="58">
        <v>13</v>
      </c>
      <c r="F390" s="36">
        <f>ведомств!F557</f>
        <v>2231.477</v>
      </c>
      <c r="G390" s="36">
        <f>ведомств!G557</f>
        <v>3.25</v>
      </c>
      <c r="H390" s="36">
        <f>ведомств!H557</f>
        <v>0</v>
      </c>
      <c r="I390" s="36">
        <f>ведомств!I557</f>
        <v>0</v>
      </c>
      <c r="J390" s="36">
        <f>ведомств!J557</f>
        <v>2234.727</v>
      </c>
    </row>
    <row r="391" spans="1:10" s="85" customFormat="1" ht="22.5">
      <c r="A391" s="30" t="s">
        <v>901</v>
      </c>
      <c r="B391" s="45" t="s">
        <v>109</v>
      </c>
      <c r="C391" s="58">
        <v>800</v>
      </c>
      <c r="D391" s="59" t="s">
        <v>6</v>
      </c>
      <c r="E391" s="58">
        <v>13</v>
      </c>
      <c r="F391" s="36">
        <f>ведомств!F558+ведомств!F836</f>
        <v>170</v>
      </c>
      <c r="G391" s="36">
        <f>ведомств!G558+ведомств!G836</f>
        <v>0</v>
      </c>
      <c r="H391" s="36">
        <f>ведомств!H558+ведомств!H836</f>
        <v>0</v>
      </c>
      <c r="I391" s="36">
        <f>ведомств!I558+ведомств!I836</f>
        <v>0</v>
      </c>
      <c r="J391" s="36">
        <f>ведомств!J558+ведомств!J836</f>
        <v>170</v>
      </c>
    </row>
    <row r="392" spans="1:10" s="85" customFormat="1" ht="22.5">
      <c r="A392" s="30" t="s">
        <v>901</v>
      </c>
      <c r="B392" s="45" t="s">
        <v>109</v>
      </c>
      <c r="C392" s="58">
        <v>800</v>
      </c>
      <c r="D392" s="59" t="s">
        <v>207</v>
      </c>
      <c r="E392" s="59" t="s">
        <v>207</v>
      </c>
      <c r="F392" s="36">
        <f>ведомств!F233</f>
        <v>0</v>
      </c>
      <c r="G392" s="36">
        <f>ведомств!G233</f>
        <v>5</v>
      </c>
      <c r="H392" s="36">
        <f>ведомств!H233</f>
        <v>0</v>
      </c>
      <c r="I392" s="36">
        <f>ведомств!I233</f>
        <v>0</v>
      </c>
      <c r="J392" s="36">
        <f>ведомств!J233</f>
        <v>5</v>
      </c>
    </row>
    <row r="393" spans="1:10" s="85" customFormat="1" ht="56.25" customHeight="1">
      <c r="A393" s="30" t="s">
        <v>11</v>
      </c>
      <c r="B393" s="58" t="s">
        <v>60</v>
      </c>
      <c r="C393" s="58">
        <v>100</v>
      </c>
      <c r="D393" s="59" t="s">
        <v>6</v>
      </c>
      <c r="E393" s="59" t="s">
        <v>208</v>
      </c>
      <c r="F393" s="36">
        <f>ведомств!F804</f>
        <v>1191.939</v>
      </c>
      <c r="G393" s="36">
        <f>ведомств!G804</f>
        <v>80.7</v>
      </c>
      <c r="H393" s="36">
        <f>ведомств!H804</f>
        <v>0</v>
      </c>
      <c r="I393" s="36">
        <f>ведомств!I804</f>
        <v>0</v>
      </c>
      <c r="J393" s="36">
        <f>ведомств!J804</f>
        <v>1272.6390000000001</v>
      </c>
    </row>
    <row r="394" spans="1:10" s="85" customFormat="1" ht="56.25">
      <c r="A394" s="30" t="s">
        <v>153</v>
      </c>
      <c r="B394" s="58" t="s">
        <v>107</v>
      </c>
      <c r="C394" s="58">
        <v>100</v>
      </c>
      <c r="D394" s="59" t="s">
        <v>6</v>
      </c>
      <c r="E394" s="59" t="s">
        <v>204</v>
      </c>
      <c r="F394" s="36">
        <f>ведомств!F496</f>
        <v>1763.168</v>
      </c>
      <c r="G394" s="36">
        <f>ведомств!G496</f>
        <v>138.4</v>
      </c>
      <c r="H394" s="36">
        <f>ведомств!H496</f>
        <v>0</v>
      </c>
      <c r="I394" s="36">
        <f>ведомств!I496</f>
        <v>0</v>
      </c>
      <c r="J394" s="36">
        <f>ведомств!J496</f>
        <v>1901.568</v>
      </c>
    </row>
    <row r="395" spans="1:10" s="85" customFormat="1" ht="60.75" customHeight="1">
      <c r="A395" s="30" t="s">
        <v>7</v>
      </c>
      <c r="B395" s="58" t="s">
        <v>103</v>
      </c>
      <c r="C395" s="58">
        <v>100</v>
      </c>
      <c r="D395" s="59" t="s">
        <v>156</v>
      </c>
      <c r="E395" s="59" t="s">
        <v>205</v>
      </c>
      <c r="F395" s="36">
        <f>ведомств!F815</f>
        <v>1290.933</v>
      </c>
      <c r="G395" s="36">
        <f>ведомств!G815</f>
        <v>92</v>
      </c>
      <c r="H395" s="36">
        <f>ведомств!H815</f>
        <v>0</v>
      </c>
      <c r="I395" s="36">
        <f>ведомств!I815</f>
        <v>0</v>
      </c>
      <c r="J395" s="36">
        <f>ведомств!J815</f>
        <v>1382.933</v>
      </c>
    </row>
    <row r="396" spans="1:10" s="85" customFormat="1" ht="57.75" customHeight="1">
      <c r="A396" s="30" t="s">
        <v>154</v>
      </c>
      <c r="B396" s="45" t="s">
        <v>99</v>
      </c>
      <c r="C396" s="58">
        <v>100</v>
      </c>
      <c r="D396" s="59" t="s">
        <v>6</v>
      </c>
      <c r="E396" s="59" t="s">
        <v>205</v>
      </c>
      <c r="F396" s="36">
        <f>ведомств!F811</f>
        <v>2731.219</v>
      </c>
      <c r="G396" s="36">
        <f>ведомств!G811</f>
        <v>166.5</v>
      </c>
      <c r="H396" s="36">
        <f>ведомств!H811</f>
        <v>0</v>
      </c>
      <c r="I396" s="36">
        <f>ведомств!I811</f>
        <v>0</v>
      </c>
      <c r="J396" s="36">
        <f>ведомств!J811</f>
        <v>2897.719</v>
      </c>
    </row>
    <row r="397" spans="1:10" s="85" customFormat="1" ht="35.25" customHeight="1">
      <c r="A397" s="30" t="s">
        <v>183</v>
      </c>
      <c r="B397" s="45" t="s">
        <v>99</v>
      </c>
      <c r="C397" s="58">
        <v>200</v>
      </c>
      <c r="D397" s="59" t="s">
        <v>6</v>
      </c>
      <c r="E397" s="59" t="s">
        <v>205</v>
      </c>
      <c r="F397" s="36">
        <f>ведомств!F812</f>
        <v>655.47</v>
      </c>
      <c r="G397" s="36">
        <f>ведомств!G812</f>
        <v>0</v>
      </c>
      <c r="H397" s="36">
        <f>ведомств!H812</f>
        <v>0</v>
      </c>
      <c r="I397" s="36">
        <f>ведомств!I812</f>
        <v>0</v>
      </c>
      <c r="J397" s="36">
        <f>ведомств!J812</f>
        <v>655.47</v>
      </c>
    </row>
    <row r="398" spans="1:10" s="85" customFormat="1" ht="21.75" customHeight="1">
      <c r="A398" s="30" t="s">
        <v>155</v>
      </c>
      <c r="B398" s="45" t="s">
        <v>99</v>
      </c>
      <c r="C398" s="58">
        <v>800</v>
      </c>
      <c r="D398" s="59" t="s">
        <v>6</v>
      </c>
      <c r="E398" s="59" t="s">
        <v>205</v>
      </c>
      <c r="F398" s="36">
        <f>ведомств!F813</f>
        <v>2.5</v>
      </c>
      <c r="G398" s="36">
        <f>ведомств!G813</f>
        <v>0</v>
      </c>
      <c r="H398" s="36">
        <f>ведомств!H813</f>
        <v>0</v>
      </c>
      <c r="I398" s="36">
        <f>ведомств!I813</f>
        <v>0</v>
      </c>
      <c r="J398" s="36">
        <f>ведомств!J813</f>
        <v>2.5</v>
      </c>
    </row>
    <row r="399" spans="1:10" s="85" customFormat="1" ht="57" customHeight="1">
      <c r="A399" s="30" t="s">
        <v>154</v>
      </c>
      <c r="B399" s="45" t="s">
        <v>99</v>
      </c>
      <c r="C399" s="58">
        <v>100</v>
      </c>
      <c r="D399" s="59" t="s">
        <v>6</v>
      </c>
      <c r="E399" s="59" t="s">
        <v>206</v>
      </c>
      <c r="F399" s="36">
        <f>ведомств!F502</f>
        <v>23965.11</v>
      </c>
      <c r="G399" s="36">
        <f>ведомств!G502</f>
        <v>1609.1</v>
      </c>
      <c r="H399" s="36">
        <f>ведомств!H502</f>
        <v>0</v>
      </c>
      <c r="I399" s="36">
        <f>ведомств!I502</f>
        <v>0</v>
      </c>
      <c r="J399" s="36">
        <f>ведомств!J502</f>
        <v>25574.21</v>
      </c>
    </row>
    <row r="400" spans="1:10" s="85" customFormat="1" ht="33.75">
      <c r="A400" s="30" t="s">
        <v>184</v>
      </c>
      <c r="B400" s="45" t="s">
        <v>99</v>
      </c>
      <c r="C400" s="58">
        <v>200</v>
      </c>
      <c r="D400" s="59" t="s">
        <v>6</v>
      </c>
      <c r="E400" s="59" t="s">
        <v>206</v>
      </c>
      <c r="F400" s="36">
        <f>ведомств!F503</f>
        <v>5528.420999999999</v>
      </c>
      <c r="G400" s="36">
        <f>ведомств!G503</f>
        <v>-3.25</v>
      </c>
      <c r="H400" s="36">
        <f>ведомств!H503</f>
        <v>0</v>
      </c>
      <c r="I400" s="36">
        <f>ведомств!I503</f>
        <v>0</v>
      </c>
      <c r="J400" s="36">
        <f>ведомств!J503</f>
        <v>5525.170999999999</v>
      </c>
    </row>
    <row r="401" spans="1:10" s="85" customFormat="1" ht="21.75" customHeight="1">
      <c r="A401" s="30" t="s">
        <v>185</v>
      </c>
      <c r="B401" s="45" t="s">
        <v>99</v>
      </c>
      <c r="C401" s="58">
        <v>800</v>
      </c>
      <c r="D401" s="59" t="s">
        <v>6</v>
      </c>
      <c r="E401" s="59" t="s">
        <v>206</v>
      </c>
      <c r="F401" s="36">
        <f>ведомств!F504</f>
        <v>89.867</v>
      </c>
      <c r="G401" s="36">
        <f>ведомств!G504</f>
        <v>0</v>
      </c>
      <c r="H401" s="36">
        <f>ведомств!H504</f>
        <v>0</v>
      </c>
      <c r="I401" s="36">
        <f>ведомств!I504</f>
        <v>0</v>
      </c>
      <c r="J401" s="36">
        <f>ведомств!J504</f>
        <v>89.867</v>
      </c>
    </row>
    <row r="402" spans="1:10" s="85" customFormat="1" ht="58.5" customHeight="1">
      <c r="A402" s="30" t="s">
        <v>154</v>
      </c>
      <c r="B402" s="45" t="s">
        <v>99</v>
      </c>
      <c r="C402" s="58">
        <v>100</v>
      </c>
      <c r="D402" s="59" t="s">
        <v>6</v>
      </c>
      <c r="E402" s="59" t="s">
        <v>208</v>
      </c>
      <c r="F402" s="36">
        <f>ведомств!F671+ведомств!F622</f>
        <v>13577.678</v>
      </c>
      <c r="G402" s="36">
        <f>ведомств!G671+ведомств!G622</f>
        <v>758.12</v>
      </c>
      <c r="H402" s="36">
        <f>ведомств!H671+ведомств!H622</f>
        <v>0</v>
      </c>
      <c r="I402" s="36">
        <f>ведомств!I671+ведомств!I622</f>
        <v>0</v>
      </c>
      <c r="J402" s="36">
        <f>ведомств!J671+ведомств!J622</f>
        <v>14335.798</v>
      </c>
    </row>
    <row r="403" spans="1:10" s="85" customFormat="1" ht="33.75">
      <c r="A403" s="30" t="s">
        <v>184</v>
      </c>
      <c r="B403" s="45" t="s">
        <v>99</v>
      </c>
      <c r="C403" s="58">
        <v>200</v>
      </c>
      <c r="D403" s="59" t="s">
        <v>6</v>
      </c>
      <c r="E403" s="59" t="s">
        <v>208</v>
      </c>
      <c r="F403" s="36">
        <f>ведомств!F672+ведомств!F623</f>
        <v>2073.41</v>
      </c>
      <c r="G403" s="36">
        <f>ведомств!G672+ведомств!G623</f>
        <v>0</v>
      </c>
      <c r="H403" s="36">
        <f>ведомств!H672+ведомств!H623</f>
        <v>0</v>
      </c>
      <c r="I403" s="36">
        <f>ведомств!I672+ведомств!I623</f>
        <v>0</v>
      </c>
      <c r="J403" s="36">
        <f>ведомств!J672+ведомств!J623</f>
        <v>2073.41</v>
      </c>
    </row>
    <row r="404" spans="1:10" s="85" customFormat="1" ht="22.5">
      <c r="A404" s="30" t="s">
        <v>185</v>
      </c>
      <c r="B404" s="45" t="s">
        <v>99</v>
      </c>
      <c r="C404" s="58">
        <v>800</v>
      </c>
      <c r="D404" s="59" t="s">
        <v>6</v>
      </c>
      <c r="E404" s="59" t="s">
        <v>208</v>
      </c>
      <c r="F404" s="36">
        <f>ведомств!F624</f>
        <v>1.7</v>
      </c>
      <c r="G404" s="36">
        <f>ведомств!G624</f>
        <v>0</v>
      </c>
      <c r="H404" s="36">
        <f>ведомств!H624</f>
        <v>0</v>
      </c>
      <c r="I404" s="36">
        <f>ведомств!I624</f>
        <v>0</v>
      </c>
      <c r="J404" s="36">
        <f>ведомств!J624</f>
        <v>1.7</v>
      </c>
    </row>
    <row r="405" spans="1:10" s="85" customFormat="1" ht="54.75" customHeight="1">
      <c r="A405" s="30" t="s">
        <v>154</v>
      </c>
      <c r="B405" s="45" t="s">
        <v>99</v>
      </c>
      <c r="C405" s="58">
        <v>100</v>
      </c>
      <c r="D405" s="59" t="s">
        <v>210</v>
      </c>
      <c r="E405" s="59" t="s">
        <v>206</v>
      </c>
      <c r="F405" s="36">
        <f>ведомств!F85</f>
        <v>482.50400000000013</v>
      </c>
      <c r="G405" s="36">
        <f>ведомств!G85</f>
        <v>0</v>
      </c>
      <c r="H405" s="36">
        <f>ведомств!H85</f>
        <v>0</v>
      </c>
      <c r="I405" s="36">
        <f>ведомств!I85</f>
        <v>0</v>
      </c>
      <c r="J405" s="36">
        <f>ведомств!J85</f>
        <v>482.50400000000013</v>
      </c>
    </row>
    <row r="406" spans="1:10" s="85" customFormat="1" ht="55.5" customHeight="1">
      <c r="A406" s="30" t="s">
        <v>154</v>
      </c>
      <c r="B406" s="45" t="s">
        <v>99</v>
      </c>
      <c r="C406" s="58">
        <v>100</v>
      </c>
      <c r="D406" s="59" t="s">
        <v>6</v>
      </c>
      <c r="E406" s="59" t="s">
        <v>18</v>
      </c>
      <c r="F406" s="36">
        <f>ведомств!F839</f>
        <v>10547.264</v>
      </c>
      <c r="G406" s="36">
        <f>ведомств!G839</f>
        <v>637</v>
      </c>
      <c r="H406" s="36">
        <f>ведомств!H839</f>
        <v>0</v>
      </c>
      <c r="I406" s="36">
        <f>ведомств!I839</f>
        <v>0</v>
      </c>
      <c r="J406" s="36">
        <f>ведомств!J839</f>
        <v>11184.264</v>
      </c>
    </row>
    <row r="407" spans="1:10" s="85" customFormat="1" ht="33.75">
      <c r="A407" s="30" t="s">
        <v>191</v>
      </c>
      <c r="B407" s="45" t="s">
        <v>99</v>
      </c>
      <c r="C407" s="58">
        <v>200</v>
      </c>
      <c r="D407" s="59" t="s">
        <v>6</v>
      </c>
      <c r="E407" s="59" t="s">
        <v>18</v>
      </c>
      <c r="F407" s="36">
        <f>ведомств!F840</f>
        <v>1102.4830000000002</v>
      </c>
      <c r="G407" s="36">
        <f>ведомств!G840</f>
        <v>0</v>
      </c>
      <c r="H407" s="36">
        <f>ведомств!H840</f>
        <v>0</v>
      </c>
      <c r="I407" s="36">
        <f>ведомств!I840</f>
        <v>0</v>
      </c>
      <c r="J407" s="36">
        <f>ведомств!J840</f>
        <v>1102.4830000000002</v>
      </c>
    </row>
    <row r="408" spans="1:10" s="85" customFormat="1" ht="22.5">
      <c r="A408" s="30" t="s">
        <v>185</v>
      </c>
      <c r="B408" s="45" t="s">
        <v>99</v>
      </c>
      <c r="C408" s="58">
        <v>800</v>
      </c>
      <c r="D408" s="59" t="s">
        <v>6</v>
      </c>
      <c r="E408" s="59" t="s">
        <v>18</v>
      </c>
      <c r="F408" s="36">
        <f>ведомств!F841</f>
        <v>510.669</v>
      </c>
      <c r="G408" s="36">
        <f>ведомств!G841</f>
        <v>0</v>
      </c>
      <c r="H408" s="36">
        <f>ведомств!H841</f>
        <v>0</v>
      </c>
      <c r="I408" s="36">
        <f>ведомств!I841</f>
        <v>0</v>
      </c>
      <c r="J408" s="36">
        <f>ведомств!J841</f>
        <v>510.669</v>
      </c>
    </row>
    <row r="409" spans="1:10" s="85" customFormat="1" ht="56.25" customHeight="1">
      <c r="A409" s="30" t="s">
        <v>154</v>
      </c>
      <c r="B409" s="45" t="s">
        <v>99</v>
      </c>
      <c r="C409" s="58">
        <v>100</v>
      </c>
      <c r="D409" s="59" t="s">
        <v>207</v>
      </c>
      <c r="E409" s="59" t="s">
        <v>207</v>
      </c>
      <c r="F409" s="36">
        <f>ведомств!F237</f>
        <v>11607.603000000001</v>
      </c>
      <c r="G409" s="36">
        <f>ведомств!G237</f>
        <v>1589.45</v>
      </c>
      <c r="H409" s="36">
        <f>ведомств!H237</f>
        <v>0</v>
      </c>
      <c r="I409" s="36">
        <f>ведомств!I237</f>
        <v>0</v>
      </c>
      <c r="J409" s="36">
        <f>ведомств!J237</f>
        <v>13197.053000000002</v>
      </c>
    </row>
    <row r="410" spans="1:10" s="85" customFormat="1" ht="33.75">
      <c r="A410" s="30" t="s">
        <v>184</v>
      </c>
      <c r="B410" s="45" t="s">
        <v>99</v>
      </c>
      <c r="C410" s="58">
        <v>200</v>
      </c>
      <c r="D410" s="59" t="s">
        <v>207</v>
      </c>
      <c r="E410" s="59" t="s">
        <v>207</v>
      </c>
      <c r="F410" s="36">
        <f>ведомств!F238</f>
        <v>1238.481</v>
      </c>
      <c r="G410" s="36">
        <f>ведомств!G238</f>
        <v>0</v>
      </c>
      <c r="H410" s="36">
        <f>ведомств!H238</f>
        <v>0</v>
      </c>
      <c r="I410" s="36">
        <f>ведомств!I238</f>
        <v>0</v>
      </c>
      <c r="J410" s="36">
        <f>ведомств!J238</f>
        <v>1238.481</v>
      </c>
    </row>
    <row r="411" spans="1:10" s="85" customFormat="1" ht="22.5">
      <c r="A411" s="30" t="s">
        <v>185</v>
      </c>
      <c r="B411" s="45" t="s">
        <v>99</v>
      </c>
      <c r="C411" s="58">
        <v>800</v>
      </c>
      <c r="D411" s="59" t="s">
        <v>207</v>
      </c>
      <c r="E411" s="59" t="s">
        <v>207</v>
      </c>
      <c r="F411" s="36">
        <f>ведомств!F239</f>
        <v>7.082</v>
      </c>
      <c r="G411" s="36">
        <f>ведомств!G239</f>
        <v>-5</v>
      </c>
      <c r="H411" s="36">
        <f>ведомств!H239</f>
        <v>0</v>
      </c>
      <c r="I411" s="36">
        <f>ведомств!I239</f>
        <v>0</v>
      </c>
      <c r="J411" s="36">
        <f>ведомств!J239</f>
        <v>2.082</v>
      </c>
    </row>
    <row r="412" spans="1:10" s="85" customFormat="1" ht="57" customHeight="1">
      <c r="A412" s="30" t="s">
        <v>154</v>
      </c>
      <c r="B412" s="45" t="s">
        <v>99</v>
      </c>
      <c r="C412" s="58">
        <v>100</v>
      </c>
      <c r="D412" s="59" t="s">
        <v>209</v>
      </c>
      <c r="E412" s="59" t="s">
        <v>211</v>
      </c>
      <c r="F412" s="36">
        <f>ведомств!F476</f>
        <v>1860.553</v>
      </c>
      <c r="G412" s="36">
        <f>ведомств!G476</f>
        <v>99.5</v>
      </c>
      <c r="H412" s="36">
        <f>ведомств!H476</f>
        <v>0</v>
      </c>
      <c r="I412" s="36">
        <f>ведомств!I476</f>
        <v>0</v>
      </c>
      <c r="J412" s="36">
        <f>ведомств!J476</f>
        <v>1960.053</v>
      </c>
    </row>
    <row r="413" spans="1:10" s="85" customFormat="1" ht="57" customHeight="1">
      <c r="A413" s="30" t="s">
        <v>154</v>
      </c>
      <c r="B413" s="45" t="s">
        <v>99</v>
      </c>
      <c r="C413" s="58">
        <v>100</v>
      </c>
      <c r="D413" s="59" t="s">
        <v>15</v>
      </c>
      <c r="E413" s="59" t="s">
        <v>208</v>
      </c>
      <c r="F413" s="36">
        <f>ведомств!F793</f>
        <v>1108.208</v>
      </c>
      <c r="G413" s="36">
        <f>ведомств!G793</f>
        <v>-45.274</v>
      </c>
      <c r="H413" s="36">
        <f>ведомств!H793</f>
        <v>0</v>
      </c>
      <c r="I413" s="36">
        <f>ведомств!I793</f>
        <v>0</v>
      </c>
      <c r="J413" s="36">
        <f>ведомств!J793</f>
        <v>1062.9340000000002</v>
      </c>
    </row>
    <row r="414" spans="1:10" s="85" customFormat="1" ht="32.25" customHeight="1">
      <c r="A414" s="30" t="s">
        <v>1049</v>
      </c>
      <c r="B414" s="45" t="s">
        <v>99</v>
      </c>
      <c r="C414" s="58">
        <v>300</v>
      </c>
      <c r="D414" s="59" t="s">
        <v>15</v>
      </c>
      <c r="E414" s="59" t="s">
        <v>208</v>
      </c>
      <c r="F414" s="36">
        <f>ведомств!F794</f>
        <v>0</v>
      </c>
      <c r="G414" s="36">
        <f>ведомств!G794</f>
        <v>45.274</v>
      </c>
      <c r="H414" s="36">
        <f>ведомств!H794</f>
        <v>0</v>
      </c>
      <c r="I414" s="36">
        <f>ведомств!I794</f>
        <v>0</v>
      </c>
      <c r="J414" s="36">
        <f>ведомств!J794</f>
        <v>45.274</v>
      </c>
    </row>
    <row r="415" spans="1:10" s="85" customFormat="1" ht="57" customHeight="1">
      <c r="A415" s="30" t="s">
        <v>154</v>
      </c>
      <c r="B415" s="45" t="s">
        <v>99</v>
      </c>
      <c r="C415" s="58">
        <v>100</v>
      </c>
      <c r="D415" s="59" t="s">
        <v>16</v>
      </c>
      <c r="E415" s="59" t="s">
        <v>207</v>
      </c>
      <c r="F415" s="36">
        <f>ведомств!F150</f>
        <v>633.967</v>
      </c>
      <c r="G415" s="36">
        <f>ведомств!G150</f>
        <v>0</v>
      </c>
      <c r="H415" s="36">
        <f>ведомств!H150</f>
        <v>0</v>
      </c>
      <c r="I415" s="36">
        <f>ведомств!I150</f>
        <v>0</v>
      </c>
      <c r="J415" s="36">
        <f>ведомств!J150</f>
        <v>633.967</v>
      </c>
    </row>
    <row r="416" spans="1:10" s="85" customFormat="1" ht="59.25" customHeight="1">
      <c r="A416" s="30" t="s">
        <v>10</v>
      </c>
      <c r="B416" s="45" t="s">
        <v>111</v>
      </c>
      <c r="C416" s="58">
        <v>100</v>
      </c>
      <c r="D416" s="59" t="s">
        <v>6</v>
      </c>
      <c r="E416" s="59" t="s">
        <v>208</v>
      </c>
      <c r="F416" s="36">
        <f>ведомств!F801</f>
        <v>427.723</v>
      </c>
      <c r="G416" s="36">
        <f>ведомств!G801</f>
        <v>30.76</v>
      </c>
      <c r="H416" s="36">
        <f>ведомств!H801</f>
        <v>0</v>
      </c>
      <c r="I416" s="36">
        <f>ведомств!I801</f>
        <v>0</v>
      </c>
      <c r="J416" s="36">
        <f>ведомств!J801</f>
        <v>458.483</v>
      </c>
    </row>
    <row r="417" spans="1:10" s="85" customFormat="1" ht="33.75">
      <c r="A417" s="30" t="s">
        <v>331</v>
      </c>
      <c r="B417" s="45" t="s">
        <v>111</v>
      </c>
      <c r="C417" s="58">
        <v>200</v>
      </c>
      <c r="D417" s="59" t="s">
        <v>6</v>
      </c>
      <c r="E417" s="59" t="s">
        <v>208</v>
      </c>
      <c r="F417" s="36">
        <f>ведомств!F802</f>
        <v>278.30199999999996</v>
      </c>
      <c r="G417" s="36">
        <f>ведомств!G802</f>
        <v>0</v>
      </c>
      <c r="H417" s="36">
        <f>ведомств!H802</f>
        <v>0</v>
      </c>
      <c r="I417" s="36">
        <f>ведомств!I802</f>
        <v>0</v>
      </c>
      <c r="J417" s="36">
        <f>ведомств!J802</f>
        <v>278.30199999999996</v>
      </c>
    </row>
    <row r="418" spans="1:10" s="88" customFormat="1" ht="22.5">
      <c r="A418" s="32" t="s">
        <v>104</v>
      </c>
      <c r="B418" s="89" t="s">
        <v>105</v>
      </c>
      <c r="C418" s="89"/>
      <c r="D418" s="3"/>
      <c r="E418" s="3"/>
      <c r="F418" s="90">
        <f>SUM(F419:F421)</f>
        <v>3942.354</v>
      </c>
      <c r="G418" s="90">
        <f>SUM(G419:G421)</f>
        <v>0</v>
      </c>
      <c r="H418" s="90">
        <f>SUM(H419:H421)</f>
        <v>0</v>
      </c>
      <c r="I418" s="90">
        <f>SUM(I419:I421)</f>
        <v>72.534</v>
      </c>
      <c r="J418" s="90">
        <f>SUM(J419:J421)</f>
        <v>4014.888</v>
      </c>
    </row>
    <row r="419" spans="1:10" s="88" customFormat="1" ht="33.75">
      <c r="A419" s="30" t="s">
        <v>81</v>
      </c>
      <c r="B419" s="58" t="s">
        <v>110</v>
      </c>
      <c r="C419" s="58">
        <v>300</v>
      </c>
      <c r="D419" s="59" t="s">
        <v>15</v>
      </c>
      <c r="E419" s="59" t="s">
        <v>205</v>
      </c>
      <c r="F419" s="60">
        <f>ведомств!F733</f>
        <v>3627.326</v>
      </c>
      <c r="G419" s="60">
        <f>ведомств!G733</f>
        <v>0</v>
      </c>
      <c r="H419" s="60">
        <f>ведомств!H733</f>
        <v>0</v>
      </c>
      <c r="I419" s="60">
        <f>ведомств!I733</f>
        <v>71.462</v>
      </c>
      <c r="J419" s="60">
        <f>ведомств!J733</f>
        <v>3698.788</v>
      </c>
    </row>
    <row r="420" spans="1:10" s="88" customFormat="1" ht="45">
      <c r="A420" s="30" t="s">
        <v>918</v>
      </c>
      <c r="B420" s="58" t="s">
        <v>110</v>
      </c>
      <c r="C420" s="58">
        <v>200</v>
      </c>
      <c r="D420" s="59" t="s">
        <v>15</v>
      </c>
      <c r="E420" s="59" t="s">
        <v>205</v>
      </c>
      <c r="F420" s="60">
        <f>ведомств!F732</f>
        <v>50.028</v>
      </c>
      <c r="G420" s="60">
        <f>ведомств!G732</f>
        <v>0</v>
      </c>
      <c r="H420" s="60">
        <f>ведомств!H732</f>
        <v>0</v>
      </c>
      <c r="I420" s="60">
        <f>ведомств!I732</f>
        <v>1.072</v>
      </c>
      <c r="J420" s="60">
        <f>ведомств!J732</f>
        <v>51.1</v>
      </c>
    </row>
    <row r="421" spans="1:10" s="85" customFormat="1" ht="22.5">
      <c r="A421" s="30" t="s">
        <v>82</v>
      </c>
      <c r="B421" s="58" t="s">
        <v>106</v>
      </c>
      <c r="C421" s="58">
        <v>300</v>
      </c>
      <c r="D421" s="59" t="s">
        <v>15</v>
      </c>
      <c r="E421" s="59" t="s">
        <v>205</v>
      </c>
      <c r="F421" s="60">
        <f>ведомств!F820+ведомств!F611</f>
        <v>265</v>
      </c>
      <c r="G421" s="60">
        <f>ведомств!G820+ведомств!G611</f>
        <v>0</v>
      </c>
      <c r="H421" s="60">
        <f>ведомств!H820+ведомств!H611</f>
        <v>0</v>
      </c>
      <c r="I421" s="60">
        <f>ведомств!I820+ведомств!I611</f>
        <v>0</v>
      </c>
      <c r="J421" s="60">
        <f>ведомств!J820+ведомств!J611</f>
        <v>265</v>
      </c>
    </row>
    <row r="422" spans="1:10" s="85" customFormat="1" ht="33.75">
      <c r="A422" s="32" t="s">
        <v>333</v>
      </c>
      <c r="B422" s="89" t="s">
        <v>332</v>
      </c>
      <c r="C422" s="89"/>
      <c r="D422" s="3"/>
      <c r="E422" s="3"/>
      <c r="F422" s="90">
        <f>SUM(F423:F425)</f>
        <v>17582.39</v>
      </c>
      <c r="G422" s="90">
        <f>SUM(G423:G425)</f>
        <v>-4391.53</v>
      </c>
      <c r="H422" s="90">
        <f>SUM(H423:H425)</f>
        <v>0</v>
      </c>
      <c r="I422" s="90">
        <f>SUM(I423:I425)</f>
        <v>0</v>
      </c>
      <c r="J422" s="90">
        <f>SUM(J423:J425)</f>
        <v>13190.86</v>
      </c>
    </row>
    <row r="423" spans="1:10" s="85" customFormat="1" ht="45">
      <c r="A423" s="30" t="s">
        <v>624</v>
      </c>
      <c r="B423" s="45" t="s">
        <v>299</v>
      </c>
      <c r="C423" s="58">
        <v>500</v>
      </c>
      <c r="D423" s="59" t="s">
        <v>207</v>
      </c>
      <c r="E423" s="59" t="s">
        <v>207</v>
      </c>
      <c r="F423" s="60">
        <f>ведомств!F646</f>
        <v>1865</v>
      </c>
      <c r="G423" s="60">
        <f>ведомств!G646</f>
        <v>0</v>
      </c>
      <c r="H423" s="60">
        <f>ведомств!H646</f>
        <v>0</v>
      </c>
      <c r="I423" s="60">
        <f>ведомств!I646</f>
        <v>0</v>
      </c>
      <c r="J423" s="60">
        <f>ведомств!J646</f>
        <v>1865</v>
      </c>
    </row>
    <row r="424" spans="1:10" s="85" customFormat="1" ht="45">
      <c r="A424" s="30" t="s">
        <v>624</v>
      </c>
      <c r="B424" s="45" t="s">
        <v>299</v>
      </c>
      <c r="C424" s="58">
        <v>500</v>
      </c>
      <c r="D424" s="59" t="s">
        <v>207</v>
      </c>
      <c r="E424" s="59" t="s">
        <v>205</v>
      </c>
      <c r="F424" s="60">
        <f>ведомств!F643</f>
        <v>342</v>
      </c>
      <c r="G424" s="60">
        <f>ведомств!G643</f>
        <v>0</v>
      </c>
      <c r="H424" s="60">
        <f>ведомств!H643</f>
        <v>0</v>
      </c>
      <c r="I424" s="60">
        <f>ведомств!I643</f>
        <v>0</v>
      </c>
      <c r="J424" s="60">
        <f>ведомств!J643</f>
        <v>342</v>
      </c>
    </row>
    <row r="425" spans="1:10" s="85" customFormat="1" ht="67.5">
      <c r="A425" s="30" t="s">
        <v>588</v>
      </c>
      <c r="B425" s="45" t="s">
        <v>587</v>
      </c>
      <c r="C425" s="58">
        <v>500</v>
      </c>
      <c r="D425" s="59" t="s">
        <v>19</v>
      </c>
      <c r="E425" s="59" t="s">
        <v>205</v>
      </c>
      <c r="F425" s="60">
        <f>ведомств!F664</f>
        <v>15375.39</v>
      </c>
      <c r="G425" s="60">
        <f>ведомств!G664</f>
        <v>-4391.53</v>
      </c>
      <c r="H425" s="60">
        <f>ведомств!H664</f>
        <v>0</v>
      </c>
      <c r="I425" s="60">
        <f>ведомств!I664</f>
        <v>0</v>
      </c>
      <c r="J425" s="60">
        <f>ведомств!J664</f>
        <v>10983.86</v>
      </c>
    </row>
    <row r="426" spans="1:10" s="88" customFormat="1" ht="11.25">
      <c r="A426" s="32" t="s">
        <v>159</v>
      </c>
      <c r="B426" s="100" t="s">
        <v>160</v>
      </c>
      <c r="C426" s="89"/>
      <c r="D426" s="3"/>
      <c r="E426" s="3"/>
      <c r="F426" s="90">
        <f>SUM(F427:F427)</f>
        <v>4726.9</v>
      </c>
      <c r="G426" s="90">
        <f>SUM(G427:G427)</f>
        <v>0</v>
      </c>
      <c r="H426" s="90">
        <f>SUM(H427:H427)</f>
        <v>0</v>
      </c>
      <c r="I426" s="90">
        <f>SUM(I427:I427)</f>
        <v>0</v>
      </c>
      <c r="J426" s="90">
        <f>SUM(J427:J427)</f>
        <v>4726.9</v>
      </c>
    </row>
    <row r="427" spans="1:10" s="85" customFormat="1" ht="22.5">
      <c r="A427" s="30" t="s">
        <v>89</v>
      </c>
      <c r="B427" s="99" t="s">
        <v>161</v>
      </c>
      <c r="C427" s="58">
        <v>500</v>
      </c>
      <c r="D427" s="59" t="s">
        <v>19</v>
      </c>
      <c r="E427" s="59" t="s">
        <v>6</v>
      </c>
      <c r="F427" s="36">
        <f>ведомств!F660</f>
        <v>4726.9</v>
      </c>
      <c r="G427" s="36">
        <f>ведомств!G660</f>
        <v>0</v>
      </c>
      <c r="H427" s="36">
        <f>ведомств!H660</f>
        <v>0</v>
      </c>
      <c r="I427" s="36">
        <f>ведомств!I660</f>
        <v>0</v>
      </c>
      <c r="J427" s="36">
        <f>ведомств!J660</f>
        <v>4726.9</v>
      </c>
    </row>
    <row r="428" spans="1:10" s="85" customFormat="1" ht="11.25">
      <c r="A428" s="32" t="s">
        <v>969</v>
      </c>
      <c r="B428" s="100" t="s">
        <v>970</v>
      </c>
      <c r="C428" s="89"/>
      <c r="D428" s="3"/>
      <c r="E428" s="3"/>
      <c r="F428" s="39">
        <f>F429</f>
        <v>1398.373</v>
      </c>
      <c r="G428" s="39">
        <f>G429</f>
        <v>0</v>
      </c>
      <c r="H428" s="39">
        <f>H429</f>
        <v>0</v>
      </c>
      <c r="I428" s="39">
        <f>I429</f>
        <v>0</v>
      </c>
      <c r="J428" s="39">
        <f>J429</f>
        <v>1398.373</v>
      </c>
    </row>
    <row r="429" spans="1:10" s="85" customFormat="1" ht="22.5">
      <c r="A429" s="30" t="s">
        <v>971</v>
      </c>
      <c r="B429" s="45" t="s">
        <v>967</v>
      </c>
      <c r="C429" s="58">
        <v>800</v>
      </c>
      <c r="D429" s="59" t="s">
        <v>207</v>
      </c>
      <c r="E429" s="59" t="s">
        <v>207</v>
      </c>
      <c r="F429" s="36">
        <f>ведомств!F241</f>
        <v>1398.373</v>
      </c>
      <c r="G429" s="36">
        <f>ведомств!G241</f>
        <v>0</v>
      </c>
      <c r="H429" s="36">
        <f>ведомств!H241</f>
        <v>0</v>
      </c>
      <c r="I429" s="36">
        <f>ведомств!I241</f>
        <v>0</v>
      </c>
      <c r="J429" s="36">
        <f>ведомств!J241</f>
        <v>1398.373</v>
      </c>
    </row>
    <row r="430" spans="1:10" s="85" customFormat="1" ht="11.25">
      <c r="A430" s="32" t="s">
        <v>533</v>
      </c>
      <c r="B430" s="123" t="s">
        <v>534</v>
      </c>
      <c r="C430" s="89"/>
      <c r="D430" s="3"/>
      <c r="E430" s="3"/>
      <c r="F430" s="39">
        <f>F431</f>
        <v>258</v>
      </c>
      <c r="G430" s="39">
        <f>G431</f>
        <v>0</v>
      </c>
      <c r="H430" s="39">
        <f>H431</f>
        <v>0</v>
      </c>
      <c r="I430" s="39">
        <f>I431</f>
        <v>0</v>
      </c>
      <c r="J430" s="39">
        <f>J431</f>
        <v>258</v>
      </c>
    </row>
    <row r="431" spans="1:10" s="85" customFormat="1" ht="33.75">
      <c r="A431" s="30" t="s">
        <v>535</v>
      </c>
      <c r="B431" s="125" t="s">
        <v>532</v>
      </c>
      <c r="C431" s="126">
        <v>200</v>
      </c>
      <c r="D431" s="127" t="s">
        <v>207</v>
      </c>
      <c r="E431" s="127" t="s">
        <v>205</v>
      </c>
      <c r="F431" s="36">
        <f>ведомств!F206</f>
        <v>258</v>
      </c>
      <c r="G431" s="36">
        <f>ведомств!G206</f>
        <v>0</v>
      </c>
      <c r="H431" s="36">
        <f>ведомств!H206</f>
        <v>0</v>
      </c>
      <c r="I431" s="36">
        <f>ведомств!I206</f>
        <v>0</v>
      </c>
      <c r="J431" s="36">
        <f>ведомств!J206</f>
        <v>258</v>
      </c>
    </row>
    <row r="432" spans="1:10" s="88" customFormat="1" ht="22.5">
      <c r="A432" s="32" t="s">
        <v>219</v>
      </c>
      <c r="B432" s="2" t="s">
        <v>100</v>
      </c>
      <c r="C432" s="89"/>
      <c r="D432" s="3"/>
      <c r="E432" s="3"/>
      <c r="F432" s="39">
        <f>SUM(F433:F434)</f>
        <v>254.85899999999998</v>
      </c>
      <c r="G432" s="39">
        <f>SUM(G433:G434)</f>
        <v>0</v>
      </c>
      <c r="H432" s="39">
        <f>SUM(H433:H434)</f>
        <v>0</v>
      </c>
      <c r="I432" s="39">
        <f>SUM(I433:I434)</f>
        <v>0</v>
      </c>
      <c r="J432" s="39">
        <f>SUM(J433:J434)</f>
        <v>254.85899999999998</v>
      </c>
    </row>
    <row r="433" spans="1:10" s="85" customFormat="1" ht="22.5">
      <c r="A433" s="30" t="s">
        <v>155</v>
      </c>
      <c r="B433" s="45" t="s">
        <v>102</v>
      </c>
      <c r="C433" s="58">
        <v>800</v>
      </c>
      <c r="D433" s="59" t="s">
        <v>6</v>
      </c>
      <c r="E433" s="59" t="s">
        <v>206</v>
      </c>
      <c r="F433" s="36">
        <f>ведомств!F507</f>
        <v>240.903</v>
      </c>
      <c r="G433" s="36">
        <f>ведомств!G507</f>
        <v>0</v>
      </c>
      <c r="H433" s="36">
        <f>ведомств!H507</f>
        <v>0</v>
      </c>
      <c r="I433" s="36">
        <f>ведомств!I507</f>
        <v>0</v>
      </c>
      <c r="J433" s="36">
        <f>ведомств!J507</f>
        <v>240.903</v>
      </c>
    </row>
    <row r="434" spans="1:10" s="85" customFormat="1" ht="22.5">
      <c r="A434" s="30" t="s">
        <v>155</v>
      </c>
      <c r="B434" s="45" t="s">
        <v>102</v>
      </c>
      <c r="C434" s="58">
        <v>800</v>
      </c>
      <c r="D434" s="59" t="s">
        <v>6</v>
      </c>
      <c r="E434" s="59" t="s">
        <v>18</v>
      </c>
      <c r="F434" s="36">
        <f>ведомств!F844</f>
        <v>13.956</v>
      </c>
      <c r="G434" s="36">
        <f>ведомств!G844</f>
        <v>0</v>
      </c>
      <c r="H434" s="36">
        <f>ведомств!H844</f>
        <v>0</v>
      </c>
      <c r="I434" s="36">
        <f>ведомств!I844</f>
        <v>0</v>
      </c>
      <c r="J434" s="36">
        <f>ведомств!J844</f>
        <v>13.956</v>
      </c>
    </row>
    <row r="435" spans="1:10" s="88" customFormat="1" ht="11.25" customHeight="1">
      <c r="A435" s="32" t="s">
        <v>75</v>
      </c>
      <c r="B435" s="100" t="s">
        <v>62</v>
      </c>
      <c r="C435" s="89"/>
      <c r="D435" s="3"/>
      <c r="E435" s="3"/>
      <c r="F435" s="90">
        <f>SUM(F436:F439)</f>
        <v>9233.053</v>
      </c>
      <c r="G435" s="90">
        <f>SUM(G436:G439)</f>
        <v>0</v>
      </c>
      <c r="H435" s="90">
        <f>SUM(H436:H439)</f>
        <v>0</v>
      </c>
      <c r="I435" s="90">
        <f>SUM(I436:I439)</f>
        <v>0</v>
      </c>
      <c r="J435" s="90">
        <f>SUM(J436:J439)</f>
        <v>9233.053</v>
      </c>
    </row>
    <row r="436" spans="1:10" s="88" customFormat="1" ht="36.75" customHeight="1">
      <c r="A436" s="30" t="s">
        <v>488</v>
      </c>
      <c r="B436" s="45" t="s">
        <v>487</v>
      </c>
      <c r="C436" s="58">
        <v>600</v>
      </c>
      <c r="D436" s="59" t="s">
        <v>17</v>
      </c>
      <c r="E436" s="59" t="s">
        <v>6</v>
      </c>
      <c r="F436" s="60">
        <f>ведомств!F96</f>
        <v>487.844</v>
      </c>
      <c r="G436" s="60">
        <f>ведомств!G96</f>
        <v>0</v>
      </c>
      <c r="H436" s="60">
        <f>ведомств!H96</f>
        <v>0</v>
      </c>
      <c r="I436" s="60">
        <f>ведомств!I96</f>
        <v>0</v>
      </c>
      <c r="J436" s="60">
        <f>ведомств!J96</f>
        <v>487.844</v>
      </c>
    </row>
    <row r="437" spans="1:10" s="85" customFormat="1" ht="81" customHeight="1">
      <c r="A437" s="30" t="s">
        <v>335</v>
      </c>
      <c r="B437" s="58" t="s">
        <v>63</v>
      </c>
      <c r="C437" s="58">
        <v>100</v>
      </c>
      <c r="D437" s="59" t="s">
        <v>210</v>
      </c>
      <c r="E437" s="59" t="s">
        <v>206</v>
      </c>
      <c r="F437" s="36">
        <f>ведомств!F88+ведомств!F13</f>
        <v>8080.557</v>
      </c>
      <c r="G437" s="36">
        <f>ведомств!G88+ведомств!G13</f>
        <v>0</v>
      </c>
      <c r="H437" s="36">
        <f>ведомств!H88+ведомств!H13</f>
        <v>0</v>
      </c>
      <c r="I437" s="36">
        <f>ведомств!I88+ведомств!I13</f>
        <v>0</v>
      </c>
      <c r="J437" s="36">
        <f>ведомств!J88+ведомств!J13</f>
        <v>8080.557</v>
      </c>
    </row>
    <row r="438" spans="1:10" s="85" customFormat="1" ht="60" customHeight="1">
      <c r="A438" s="30" t="s">
        <v>336</v>
      </c>
      <c r="B438" s="58" t="s">
        <v>63</v>
      </c>
      <c r="C438" s="58">
        <v>200</v>
      </c>
      <c r="D438" s="59" t="s">
        <v>210</v>
      </c>
      <c r="E438" s="59" t="s">
        <v>206</v>
      </c>
      <c r="F438" s="36">
        <f>ведомств!F89+ведомств!F14</f>
        <v>642.822</v>
      </c>
      <c r="G438" s="36">
        <f>ведомств!G89+ведомств!G14</f>
        <v>0</v>
      </c>
      <c r="H438" s="36">
        <f>ведомств!H89+ведомств!H14</f>
        <v>0</v>
      </c>
      <c r="I438" s="36">
        <f>ведомств!I89+ведомств!I14</f>
        <v>0</v>
      </c>
      <c r="J438" s="36">
        <f>ведомств!J89+ведомств!J14</f>
        <v>642.822</v>
      </c>
    </row>
    <row r="439" spans="1:10" s="85" customFormat="1" ht="47.25" customHeight="1">
      <c r="A439" s="30" t="s">
        <v>334</v>
      </c>
      <c r="B439" s="58" t="s">
        <v>63</v>
      </c>
      <c r="C439" s="58">
        <v>800</v>
      </c>
      <c r="D439" s="59" t="s">
        <v>210</v>
      </c>
      <c r="E439" s="59" t="s">
        <v>206</v>
      </c>
      <c r="F439" s="36">
        <f>ведомств!F90+ведомств!F15</f>
        <v>21.83</v>
      </c>
      <c r="G439" s="36">
        <f>ведомств!G90+ведомств!G15</f>
        <v>0</v>
      </c>
      <c r="H439" s="36">
        <f>ведомств!H90+ведомств!H15</f>
        <v>0</v>
      </c>
      <c r="I439" s="36">
        <f>ведомств!I90+ведомств!I15</f>
        <v>0</v>
      </c>
      <c r="J439" s="36">
        <f>ведомств!J90+ведомств!J15</f>
        <v>21.83</v>
      </c>
    </row>
  </sheetData>
  <sheetProtection/>
  <autoFilter ref="A9:J439"/>
  <mergeCells count="3">
    <mergeCell ref="A3:J7"/>
    <mergeCell ref="A1:J1"/>
    <mergeCell ref="A8:J8"/>
  </mergeCells>
  <printOptions/>
  <pageMargins left="0.7874015748031497" right="0.1968503937007874" top="0.35433070866141736" bottom="0.2755905511811024" header="0.31496062992125984" footer="0.2362204724409449"/>
  <pageSetup fitToHeight="12"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J904"/>
  <sheetViews>
    <sheetView tabSelected="1" view="pageBreakPreview" zoomScale="90" zoomScaleNormal="90" zoomScaleSheetLayoutView="90" workbookViewId="0" topLeftCell="A285">
      <selection activeCell="G293" sqref="G293"/>
    </sheetView>
  </sheetViews>
  <sheetFormatPr defaultColWidth="9.140625" defaultRowHeight="21.75" customHeight="1"/>
  <cols>
    <col min="1" max="1" width="47.7109375" style="18" customWidth="1"/>
    <col min="2" max="2" width="7.421875" style="68" customWidth="1"/>
    <col min="3" max="3" width="9.140625" style="68" customWidth="1"/>
    <col min="4" max="4" width="14.140625" style="68" customWidth="1"/>
    <col min="5" max="5" width="4.421875" style="68" customWidth="1"/>
    <col min="6" max="6" width="16.28125" style="0" customWidth="1"/>
    <col min="7" max="7" width="15.421875" style="118" customWidth="1"/>
    <col min="8" max="8" width="17.140625" style="0" customWidth="1"/>
    <col min="9" max="9" width="18.140625" style="0" customWidth="1"/>
    <col min="10" max="10" width="15.8515625" style="0" customWidth="1"/>
  </cols>
  <sheetData>
    <row r="1" spans="1:10" ht="15.75" customHeight="1">
      <c r="A1" s="198" t="s">
        <v>1051</v>
      </c>
      <c r="B1" s="198"/>
      <c r="C1" s="198"/>
      <c r="D1" s="198"/>
      <c r="E1" s="198"/>
      <c r="F1" s="198"/>
      <c r="G1" s="198"/>
      <c r="H1" s="198"/>
      <c r="I1" s="198"/>
      <c r="J1" s="198"/>
    </row>
    <row r="2" spans="7:10" ht="12.75" customHeight="1">
      <c r="G2" s="146"/>
      <c r="H2" s="141"/>
      <c r="I2" s="141"/>
      <c r="J2" s="141"/>
    </row>
    <row r="3" spans="1:10" ht="12.75" customHeight="1">
      <c r="A3" s="197" t="s">
        <v>738</v>
      </c>
      <c r="B3" s="197"/>
      <c r="C3" s="197"/>
      <c r="D3" s="197"/>
      <c r="E3" s="197"/>
      <c r="F3" s="197"/>
      <c r="G3" s="197"/>
      <c r="H3" s="197"/>
      <c r="I3" s="197"/>
      <c r="J3" s="197"/>
    </row>
    <row r="4" spans="1:10" ht="12.75" customHeight="1">
      <c r="A4" s="16"/>
      <c r="B4" s="78"/>
      <c r="C4" s="78"/>
      <c r="D4" s="78"/>
      <c r="E4" s="78"/>
      <c r="G4" s="146"/>
      <c r="H4" s="141"/>
      <c r="I4" s="141"/>
      <c r="J4" s="141"/>
    </row>
    <row r="5" spans="1:10" ht="13.5" customHeight="1">
      <c r="A5" s="1"/>
      <c r="B5" s="79"/>
      <c r="F5" s="147"/>
      <c r="G5" s="146"/>
      <c r="H5" s="141"/>
      <c r="I5" s="141"/>
      <c r="J5" s="141" t="s">
        <v>55</v>
      </c>
    </row>
    <row r="6" spans="1:10" ht="21.75" customHeight="1">
      <c r="A6" s="201" t="s">
        <v>234</v>
      </c>
      <c r="B6" s="202" t="s">
        <v>235</v>
      </c>
      <c r="C6" s="203"/>
      <c r="D6" s="203"/>
      <c r="E6" s="204"/>
      <c r="F6" s="199" t="s">
        <v>831</v>
      </c>
      <c r="G6" s="205" t="s">
        <v>832</v>
      </c>
      <c r="H6" s="195" t="s">
        <v>833</v>
      </c>
      <c r="I6" s="195" t="s">
        <v>834</v>
      </c>
      <c r="J6" s="195" t="s">
        <v>835</v>
      </c>
    </row>
    <row r="7" spans="1:10" ht="47.25" customHeight="1">
      <c r="A7" s="201"/>
      <c r="B7" s="2" t="s">
        <v>239</v>
      </c>
      <c r="C7" s="2" t="s">
        <v>236</v>
      </c>
      <c r="D7" s="2" t="s">
        <v>237</v>
      </c>
      <c r="E7" s="2" t="s">
        <v>238</v>
      </c>
      <c r="F7" s="200"/>
      <c r="G7" s="206"/>
      <c r="H7" s="196"/>
      <c r="I7" s="196"/>
      <c r="J7" s="196"/>
    </row>
    <row r="8" spans="1:10" ht="21.75" customHeight="1">
      <c r="A8" s="3" t="s">
        <v>240</v>
      </c>
      <c r="B8" s="3" t="s">
        <v>241</v>
      </c>
      <c r="C8" s="3" t="s">
        <v>242</v>
      </c>
      <c r="D8" s="3" t="s">
        <v>243</v>
      </c>
      <c r="E8" s="3" t="s">
        <v>244</v>
      </c>
      <c r="F8" s="3" t="s">
        <v>627</v>
      </c>
      <c r="G8" s="148">
        <v>7</v>
      </c>
      <c r="H8" s="149">
        <v>8</v>
      </c>
      <c r="I8" s="149">
        <v>9</v>
      </c>
      <c r="J8" s="149">
        <v>10</v>
      </c>
    </row>
    <row r="9" spans="1:10" ht="60" customHeight="1">
      <c r="A9" s="185" t="s">
        <v>976</v>
      </c>
      <c r="B9" s="183" t="s">
        <v>977</v>
      </c>
      <c r="C9" s="183" t="s">
        <v>245</v>
      </c>
      <c r="D9" s="183"/>
      <c r="E9" s="183" t="s">
        <v>245</v>
      </c>
      <c r="F9" s="184">
        <v>43.435</v>
      </c>
      <c r="G9" s="184">
        <f aca="true" t="shared" si="0" ref="G9:J11">G10</f>
        <v>0</v>
      </c>
      <c r="H9" s="184">
        <f t="shared" si="0"/>
        <v>0</v>
      </c>
      <c r="I9" s="184">
        <f t="shared" si="0"/>
        <v>0</v>
      </c>
      <c r="J9" s="184">
        <f t="shared" si="0"/>
        <v>43.435</v>
      </c>
    </row>
    <row r="10" spans="1:10" ht="21.75" customHeight="1">
      <c r="A10" s="11" t="s">
        <v>473</v>
      </c>
      <c r="B10" s="44" t="s">
        <v>977</v>
      </c>
      <c r="C10" s="44" t="s">
        <v>196</v>
      </c>
      <c r="D10" s="182"/>
      <c r="E10" s="2"/>
      <c r="F10" s="178">
        <v>43.435</v>
      </c>
      <c r="G10" s="178">
        <f t="shared" si="0"/>
        <v>0</v>
      </c>
      <c r="H10" s="178">
        <f t="shared" si="0"/>
        <v>0</v>
      </c>
      <c r="I10" s="178">
        <f t="shared" si="0"/>
        <v>0</v>
      </c>
      <c r="J10" s="178">
        <f t="shared" si="0"/>
        <v>43.435</v>
      </c>
    </row>
    <row r="11" spans="1:10" ht="21.75" customHeight="1">
      <c r="A11" s="9" t="s">
        <v>149</v>
      </c>
      <c r="B11" s="73" t="s">
        <v>977</v>
      </c>
      <c r="C11" s="46" t="s">
        <v>196</v>
      </c>
      <c r="D11" s="46" t="s">
        <v>96</v>
      </c>
      <c r="E11" s="46" t="s">
        <v>283</v>
      </c>
      <c r="F11" s="181">
        <v>43.435</v>
      </c>
      <c r="G11" s="181">
        <f t="shared" si="0"/>
        <v>0</v>
      </c>
      <c r="H11" s="181">
        <f t="shared" si="0"/>
        <v>0</v>
      </c>
      <c r="I11" s="181">
        <f t="shared" si="0"/>
        <v>0</v>
      </c>
      <c r="J11" s="181">
        <f t="shared" si="0"/>
        <v>43.435</v>
      </c>
    </row>
    <row r="12" spans="1:10" ht="21.75" customHeight="1">
      <c r="A12" s="7" t="s">
        <v>304</v>
      </c>
      <c r="B12" s="73" t="s">
        <v>977</v>
      </c>
      <c r="C12" s="46" t="s">
        <v>196</v>
      </c>
      <c r="D12" s="47" t="s">
        <v>63</v>
      </c>
      <c r="E12" s="46" t="s">
        <v>283</v>
      </c>
      <c r="F12" s="181">
        <v>43.435</v>
      </c>
      <c r="G12" s="181">
        <f>G13+G14+G15</f>
        <v>0</v>
      </c>
      <c r="H12" s="181">
        <f>H13+H14+H15</f>
        <v>0</v>
      </c>
      <c r="I12" s="181">
        <f>I13+I14+I15</f>
        <v>0</v>
      </c>
      <c r="J12" s="181">
        <f>J13+J14+J15</f>
        <v>43.435</v>
      </c>
    </row>
    <row r="13" spans="1:10" ht="48.75" customHeight="1">
      <c r="A13" s="8" t="s">
        <v>28</v>
      </c>
      <c r="B13" s="73" t="s">
        <v>977</v>
      </c>
      <c r="C13" s="46" t="s">
        <v>196</v>
      </c>
      <c r="D13" s="47" t="s">
        <v>63</v>
      </c>
      <c r="E13" s="46" t="s">
        <v>26</v>
      </c>
      <c r="F13" s="180">
        <v>24.194</v>
      </c>
      <c r="G13" s="179">
        <v>0</v>
      </c>
      <c r="H13" s="179">
        <v>0</v>
      </c>
      <c r="I13" s="179">
        <v>0</v>
      </c>
      <c r="J13" s="180">
        <f>F13+G13+H13+I13</f>
        <v>24.194</v>
      </c>
    </row>
    <row r="14" spans="1:10" ht="30" customHeight="1">
      <c r="A14" s="10" t="s">
        <v>27</v>
      </c>
      <c r="B14" s="73" t="s">
        <v>977</v>
      </c>
      <c r="C14" s="46" t="s">
        <v>196</v>
      </c>
      <c r="D14" s="47" t="s">
        <v>63</v>
      </c>
      <c r="E14" s="46" t="s">
        <v>30</v>
      </c>
      <c r="F14" s="180">
        <v>11.892</v>
      </c>
      <c r="G14" s="179">
        <v>0</v>
      </c>
      <c r="H14" s="179">
        <v>0</v>
      </c>
      <c r="I14" s="179">
        <v>0</v>
      </c>
      <c r="J14" s="180">
        <f>F14+G14+H14+I14</f>
        <v>11.892</v>
      </c>
    </row>
    <row r="15" spans="1:10" ht="21.75" customHeight="1">
      <c r="A15" s="10" t="s">
        <v>22</v>
      </c>
      <c r="B15" s="45" t="s">
        <v>977</v>
      </c>
      <c r="C15" s="45" t="s">
        <v>196</v>
      </c>
      <c r="D15" s="48" t="s">
        <v>63</v>
      </c>
      <c r="E15" s="45" t="s">
        <v>21</v>
      </c>
      <c r="F15" s="180">
        <v>7.349</v>
      </c>
      <c r="G15" s="179">
        <v>0</v>
      </c>
      <c r="H15" s="179">
        <v>0</v>
      </c>
      <c r="I15" s="179">
        <v>0</v>
      </c>
      <c r="J15" s="180">
        <f>F15+G15+H15+I15</f>
        <v>7.349</v>
      </c>
    </row>
    <row r="16" spans="1:10" s="19" customFormat="1" ht="51">
      <c r="A16" s="4" t="s">
        <v>467</v>
      </c>
      <c r="B16" s="75" t="s">
        <v>466</v>
      </c>
      <c r="C16" s="75" t="s">
        <v>245</v>
      </c>
      <c r="D16" s="75"/>
      <c r="E16" s="75" t="s">
        <v>245</v>
      </c>
      <c r="F16" s="150">
        <v>93374.188</v>
      </c>
      <c r="G16" s="65">
        <f>G17+G32+G42+G80+G91</f>
        <v>209.744</v>
      </c>
      <c r="H16" s="65">
        <f>H17+H32+H42+H66+H80+H91</f>
        <v>0</v>
      </c>
      <c r="I16" s="65">
        <f>I17+I32+I42+I66+I80+I91</f>
        <v>521.966</v>
      </c>
      <c r="J16" s="150">
        <f>F16+G16+H16+I16</f>
        <v>94105.898</v>
      </c>
    </row>
    <row r="17" spans="1:10" s="19" customFormat="1" ht="12.75">
      <c r="A17" s="5" t="s">
        <v>293</v>
      </c>
      <c r="B17" s="72" t="s">
        <v>466</v>
      </c>
      <c r="C17" s="44" t="s">
        <v>292</v>
      </c>
      <c r="D17" s="44"/>
      <c r="E17" s="45"/>
      <c r="F17" s="172">
        <v>13427.770999999997</v>
      </c>
      <c r="G17" s="172">
        <f>G18+G20+G29</f>
        <v>54.23</v>
      </c>
      <c r="H17" s="172">
        <f>H18+H20+H29</f>
        <v>0</v>
      </c>
      <c r="I17" s="172">
        <f>I18+I20+I29</f>
        <v>0</v>
      </c>
      <c r="J17" s="172">
        <f>J18+J20+J29</f>
        <v>13482.000999999998</v>
      </c>
    </row>
    <row r="18" spans="1:10" s="19" customFormat="1" ht="33.75">
      <c r="A18" s="7" t="s">
        <v>224</v>
      </c>
      <c r="B18" s="73" t="s">
        <v>466</v>
      </c>
      <c r="C18" s="46" t="s">
        <v>292</v>
      </c>
      <c r="D18" s="46" t="s">
        <v>442</v>
      </c>
      <c r="E18" s="46" t="s">
        <v>283</v>
      </c>
      <c r="F18" s="57">
        <v>236.442</v>
      </c>
      <c r="G18" s="57">
        <f>G19</f>
        <v>31.048</v>
      </c>
      <c r="H18" s="57">
        <f>H19</f>
        <v>0</v>
      </c>
      <c r="I18" s="57">
        <f>I19</f>
        <v>0</v>
      </c>
      <c r="J18" s="57">
        <f>J19</f>
        <v>267.49</v>
      </c>
    </row>
    <row r="19" spans="1:10" s="19" customFormat="1" ht="45">
      <c r="A19" s="8" t="s">
        <v>28</v>
      </c>
      <c r="B19" s="45" t="s">
        <v>466</v>
      </c>
      <c r="C19" s="45" t="s">
        <v>292</v>
      </c>
      <c r="D19" s="45" t="s">
        <v>442</v>
      </c>
      <c r="E19" s="45" t="s">
        <v>26</v>
      </c>
      <c r="F19" s="174">
        <v>236.442</v>
      </c>
      <c r="G19" s="174">
        <v>31.048</v>
      </c>
      <c r="H19" s="174">
        <v>0</v>
      </c>
      <c r="I19" s="174">
        <v>0</v>
      </c>
      <c r="J19" s="174">
        <f>F19+G19+H19+I19</f>
        <v>267.49</v>
      </c>
    </row>
    <row r="20" spans="1:10" s="19" customFormat="1" ht="22.5">
      <c r="A20" s="9" t="s">
        <v>680</v>
      </c>
      <c r="B20" s="73" t="s">
        <v>466</v>
      </c>
      <c r="C20" s="46" t="s">
        <v>292</v>
      </c>
      <c r="D20" s="46" t="s">
        <v>279</v>
      </c>
      <c r="E20" s="46" t="s">
        <v>283</v>
      </c>
      <c r="F20" s="63">
        <v>13044.328999999998</v>
      </c>
      <c r="G20" s="63">
        <f>G21+G25+G27</f>
        <v>23.182</v>
      </c>
      <c r="H20" s="63">
        <f>H21+H25+H27</f>
        <v>0</v>
      </c>
      <c r="I20" s="63">
        <f>I21+I25+I27</f>
        <v>0</v>
      </c>
      <c r="J20" s="63">
        <f>J21+J25+J27</f>
        <v>13067.510999999999</v>
      </c>
    </row>
    <row r="21" spans="1:10" s="19" customFormat="1" ht="22.5">
      <c r="A21" s="9" t="s">
        <v>374</v>
      </c>
      <c r="B21" s="73" t="s">
        <v>466</v>
      </c>
      <c r="C21" s="46" t="s">
        <v>292</v>
      </c>
      <c r="D21" s="46" t="s">
        <v>373</v>
      </c>
      <c r="E21" s="46" t="s">
        <v>283</v>
      </c>
      <c r="F21" s="173">
        <v>12761.328999999998</v>
      </c>
      <c r="G21" s="173">
        <f>G22+G23+G24</f>
        <v>23.182</v>
      </c>
      <c r="H21" s="173">
        <f>H22+H23+H24</f>
        <v>0</v>
      </c>
      <c r="I21" s="173">
        <f>I22+I23+I24</f>
        <v>0</v>
      </c>
      <c r="J21" s="173">
        <f>J22+J23+J24</f>
        <v>12784.510999999999</v>
      </c>
    </row>
    <row r="22" spans="1:10" s="19" customFormat="1" ht="45">
      <c r="A22" s="8" t="s">
        <v>28</v>
      </c>
      <c r="B22" s="45" t="s">
        <v>466</v>
      </c>
      <c r="C22" s="45" t="s">
        <v>292</v>
      </c>
      <c r="D22" s="45" t="s">
        <v>373</v>
      </c>
      <c r="E22" s="45" t="s">
        <v>26</v>
      </c>
      <c r="F22" s="173">
        <v>10631.110999999999</v>
      </c>
      <c r="G22" s="173">
        <v>0</v>
      </c>
      <c r="H22" s="173">
        <v>0</v>
      </c>
      <c r="I22" s="173">
        <v>0</v>
      </c>
      <c r="J22" s="173">
        <f>F22+G22+H22+I22</f>
        <v>10631.110999999999</v>
      </c>
    </row>
    <row r="23" spans="1:10" s="19" customFormat="1" ht="24.75" customHeight="1">
      <c r="A23" s="10" t="s">
        <v>27</v>
      </c>
      <c r="B23" s="45" t="s">
        <v>466</v>
      </c>
      <c r="C23" s="45" t="s">
        <v>292</v>
      </c>
      <c r="D23" s="45" t="s">
        <v>373</v>
      </c>
      <c r="E23" s="45" t="s">
        <v>30</v>
      </c>
      <c r="F23" s="173">
        <v>2096.704</v>
      </c>
      <c r="G23" s="173">
        <v>23.182</v>
      </c>
      <c r="H23" s="173">
        <v>0</v>
      </c>
      <c r="I23" s="173">
        <v>0</v>
      </c>
      <c r="J23" s="173">
        <f>F23+G23+H23+I23</f>
        <v>2119.886</v>
      </c>
    </row>
    <row r="24" spans="1:10" s="19" customFormat="1" ht="12.75">
      <c r="A24" s="10" t="s">
        <v>22</v>
      </c>
      <c r="B24" s="45" t="s">
        <v>466</v>
      </c>
      <c r="C24" s="45" t="s">
        <v>292</v>
      </c>
      <c r="D24" s="45" t="s">
        <v>373</v>
      </c>
      <c r="E24" s="45" t="s">
        <v>21</v>
      </c>
      <c r="F24" s="173">
        <v>33.514</v>
      </c>
      <c r="G24" s="173">
        <v>0</v>
      </c>
      <c r="H24" s="173">
        <v>0</v>
      </c>
      <c r="I24" s="173">
        <v>0</v>
      </c>
      <c r="J24" s="173">
        <f>F24+G24+H24+I24</f>
        <v>33.514</v>
      </c>
    </row>
    <row r="25" spans="1:10" s="19" customFormat="1" ht="33.75" customHeight="1">
      <c r="A25" s="144" t="s">
        <v>754</v>
      </c>
      <c r="B25" s="45" t="s">
        <v>466</v>
      </c>
      <c r="C25" s="45" t="s">
        <v>292</v>
      </c>
      <c r="D25" s="45" t="s">
        <v>978</v>
      </c>
      <c r="E25" s="45" t="s">
        <v>283</v>
      </c>
      <c r="F25" s="57">
        <v>3</v>
      </c>
      <c r="G25" s="57">
        <f>G26</f>
        <v>0</v>
      </c>
      <c r="H25" s="57">
        <f>H26</f>
        <v>0</v>
      </c>
      <c r="I25" s="57">
        <f>I26</f>
        <v>0</v>
      </c>
      <c r="J25" s="57">
        <f>J26</f>
        <v>3</v>
      </c>
    </row>
    <row r="26" spans="1:10" s="19" customFormat="1" ht="33.75">
      <c r="A26" s="10" t="s">
        <v>27</v>
      </c>
      <c r="B26" s="45" t="s">
        <v>466</v>
      </c>
      <c r="C26" s="45" t="s">
        <v>292</v>
      </c>
      <c r="D26" s="45" t="s">
        <v>978</v>
      </c>
      <c r="E26" s="45" t="s">
        <v>30</v>
      </c>
      <c r="F26" s="173">
        <v>3</v>
      </c>
      <c r="G26" s="173">
        <v>0</v>
      </c>
      <c r="H26" s="173">
        <v>0</v>
      </c>
      <c r="I26" s="173">
        <v>0</v>
      </c>
      <c r="J26" s="173">
        <f>F26+G26+H26+I26</f>
        <v>3</v>
      </c>
    </row>
    <row r="27" spans="1:10" s="19" customFormat="1" ht="63" customHeight="1">
      <c r="A27" s="10" t="s">
        <v>469</v>
      </c>
      <c r="B27" s="45" t="s">
        <v>466</v>
      </c>
      <c r="C27" s="45" t="s">
        <v>292</v>
      </c>
      <c r="D27" s="45" t="s">
        <v>381</v>
      </c>
      <c r="E27" s="45" t="s">
        <v>283</v>
      </c>
      <c r="F27" s="57">
        <v>280</v>
      </c>
      <c r="G27" s="57">
        <f>G28</f>
        <v>0</v>
      </c>
      <c r="H27" s="57">
        <f>H28</f>
        <v>0</v>
      </c>
      <c r="I27" s="57">
        <f>I28</f>
        <v>0</v>
      </c>
      <c r="J27" s="57">
        <f>J28</f>
        <v>280</v>
      </c>
    </row>
    <row r="28" spans="1:10" s="19" customFormat="1" ht="33.75">
      <c r="A28" s="10" t="s">
        <v>27</v>
      </c>
      <c r="B28" s="45" t="s">
        <v>466</v>
      </c>
      <c r="C28" s="45" t="s">
        <v>292</v>
      </c>
      <c r="D28" s="45" t="s">
        <v>381</v>
      </c>
      <c r="E28" s="45" t="s">
        <v>30</v>
      </c>
      <c r="F28" s="173">
        <v>280</v>
      </c>
      <c r="G28" s="173">
        <v>0</v>
      </c>
      <c r="H28" s="173">
        <v>0</v>
      </c>
      <c r="I28" s="173">
        <v>0</v>
      </c>
      <c r="J28" s="173">
        <f>F28+G28+H28+I28</f>
        <v>280</v>
      </c>
    </row>
    <row r="29" spans="1:10" s="19" customFormat="1" ht="21.75">
      <c r="A29" s="129" t="s">
        <v>745</v>
      </c>
      <c r="B29" s="45" t="s">
        <v>466</v>
      </c>
      <c r="C29" s="45" t="s">
        <v>292</v>
      </c>
      <c r="D29" s="45" t="s">
        <v>742</v>
      </c>
      <c r="E29" s="45" t="s">
        <v>283</v>
      </c>
      <c r="F29" s="173">
        <v>147</v>
      </c>
      <c r="G29" s="173">
        <f aca="true" t="shared" si="1" ref="G29:J30">G30</f>
        <v>0</v>
      </c>
      <c r="H29" s="173">
        <f t="shared" si="1"/>
        <v>0</v>
      </c>
      <c r="I29" s="173">
        <f t="shared" si="1"/>
        <v>0</v>
      </c>
      <c r="J29" s="173">
        <f t="shared" si="1"/>
        <v>147</v>
      </c>
    </row>
    <row r="30" spans="1:10" s="19" customFormat="1" ht="45">
      <c r="A30" s="130" t="s">
        <v>754</v>
      </c>
      <c r="B30" s="45" t="s">
        <v>466</v>
      </c>
      <c r="C30" s="45" t="s">
        <v>292</v>
      </c>
      <c r="D30" s="45" t="s">
        <v>753</v>
      </c>
      <c r="E30" s="45" t="s">
        <v>283</v>
      </c>
      <c r="F30" s="173">
        <v>147</v>
      </c>
      <c r="G30" s="173">
        <f t="shared" si="1"/>
        <v>0</v>
      </c>
      <c r="H30" s="173">
        <f t="shared" si="1"/>
        <v>0</v>
      </c>
      <c r="I30" s="173">
        <f t="shared" si="1"/>
        <v>0</v>
      </c>
      <c r="J30" s="173">
        <f t="shared" si="1"/>
        <v>147</v>
      </c>
    </row>
    <row r="31" spans="1:10" s="19" customFormat="1" ht="33.75">
      <c r="A31" s="10" t="s">
        <v>27</v>
      </c>
      <c r="B31" s="45" t="s">
        <v>466</v>
      </c>
      <c r="C31" s="45" t="s">
        <v>292</v>
      </c>
      <c r="D31" s="45" t="s">
        <v>753</v>
      </c>
      <c r="E31" s="45" t="s">
        <v>30</v>
      </c>
      <c r="F31" s="173">
        <v>147</v>
      </c>
      <c r="G31" s="173">
        <v>0</v>
      </c>
      <c r="H31" s="173">
        <v>0</v>
      </c>
      <c r="I31" s="173">
        <v>0</v>
      </c>
      <c r="J31" s="173">
        <f>F31+G31+H31+I31</f>
        <v>147</v>
      </c>
    </row>
    <row r="32" spans="1:10" s="110" customFormat="1" ht="12.75">
      <c r="A32" s="109" t="s">
        <v>59</v>
      </c>
      <c r="B32" s="2" t="s">
        <v>466</v>
      </c>
      <c r="C32" s="2" t="s">
        <v>130</v>
      </c>
      <c r="D32" s="2"/>
      <c r="E32" s="2"/>
      <c r="F32" s="172">
        <v>421</v>
      </c>
      <c r="G32" s="172">
        <v>0</v>
      </c>
      <c r="H32" s="172">
        <v>0</v>
      </c>
      <c r="I32" s="172">
        <v>0</v>
      </c>
      <c r="J32" s="172">
        <f>F32+G32+H32+I32</f>
        <v>421</v>
      </c>
    </row>
    <row r="33" spans="1:10" s="21" customFormat="1" ht="38.25" customHeight="1">
      <c r="A33" s="27" t="s">
        <v>319</v>
      </c>
      <c r="B33" s="46" t="s">
        <v>466</v>
      </c>
      <c r="C33" s="46" t="s">
        <v>130</v>
      </c>
      <c r="D33" s="46" t="s">
        <v>320</v>
      </c>
      <c r="E33" s="46" t="s">
        <v>283</v>
      </c>
      <c r="F33" s="173">
        <v>371</v>
      </c>
      <c r="G33" s="173">
        <v>0</v>
      </c>
      <c r="H33" s="173">
        <v>0</v>
      </c>
      <c r="I33" s="173">
        <v>0</v>
      </c>
      <c r="J33" s="173">
        <f>F33+G33+H33+I33</f>
        <v>371</v>
      </c>
    </row>
    <row r="34" spans="1:10" s="19" customFormat="1" ht="24" customHeight="1">
      <c r="A34" s="9" t="s">
        <v>471</v>
      </c>
      <c r="B34" s="46" t="s">
        <v>466</v>
      </c>
      <c r="C34" s="46" t="s">
        <v>130</v>
      </c>
      <c r="D34" s="46" t="s">
        <v>561</v>
      </c>
      <c r="E34" s="46" t="s">
        <v>283</v>
      </c>
      <c r="F34" s="63">
        <v>371</v>
      </c>
      <c r="G34" s="63">
        <f>G35+G36</f>
        <v>0</v>
      </c>
      <c r="H34" s="63">
        <f>H35+H36</f>
        <v>0</v>
      </c>
      <c r="I34" s="63">
        <f>I35+I36</f>
        <v>0</v>
      </c>
      <c r="J34" s="63">
        <f>J35+J36</f>
        <v>371</v>
      </c>
    </row>
    <row r="35" spans="1:10" s="19" customFormat="1" ht="24.75" customHeight="1">
      <c r="A35" s="10" t="s">
        <v>27</v>
      </c>
      <c r="B35" s="45" t="s">
        <v>466</v>
      </c>
      <c r="C35" s="45" t="s">
        <v>130</v>
      </c>
      <c r="D35" s="45" t="s">
        <v>561</v>
      </c>
      <c r="E35" s="45" t="s">
        <v>30</v>
      </c>
      <c r="F35" s="173">
        <v>321</v>
      </c>
      <c r="G35" s="173">
        <v>0</v>
      </c>
      <c r="H35" s="173">
        <v>0</v>
      </c>
      <c r="I35" s="173">
        <v>0</v>
      </c>
      <c r="J35" s="173">
        <f>F35+G35+H35+I35</f>
        <v>321</v>
      </c>
    </row>
    <row r="36" spans="1:10" s="19" customFormat="1" ht="24.75" customHeight="1">
      <c r="A36" s="8" t="s">
        <v>24</v>
      </c>
      <c r="B36" s="45" t="s">
        <v>466</v>
      </c>
      <c r="C36" s="45" t="s">
        <v>130</v>
      </c>
      <c r="D36" s="45" t="s">
        <v>561</v>
      </c>
      <c r="E36" s="45" t="s">
        <v>23</v>
      </c>
      <c r="F36" s="173">
        <v>50</v>
      </c>
      <c r="G36" s="173">
        <v>0</v>
      </c>
      <c r="H36" s="173">
        <v>0</v>
      </c>
      <c r="I36" s="173">
        <v>0</v>
      </c>
      <c r="J36" s="173">
        <f>F36+G36+H36+I36</f>
        <v>50</v>
      </c>
    </row>
    <row r="37" spans="1:10" s="19" customFormat="1" ht="36" customHeight="1">
      <c r="A37" s="8" t="s">
        <v>537</v>
      </c>
      <c r="B37" s="45" t="s">
        <v>466</v>
      </c>
      <c r="C37" s="45" t="s">
        <v>130</v>
      </c>
      <c r="D37" s="45" t="s">
        <v>278</v>
      </c>
      <c r="E37" s="45" t="s">
        <v>283</v>
      </c>
      <c r="F37" s="57">
        <v>50</v>
      </c>
      <c r="G37" s="57">
        <f>G38+G40</f>
        <v>0</v>
      </c>
      <c r="H37" s="57">
        <f>H38+H40</f>
        <v>0</v>
      </c>
      <c r="I37" s="57">
        <f>I38+I40</f>
        <v>0</v>
      </c>
      <c r="J37" s="57">
        <f>J38+J40</f>
        <v>50</v>
      </c>
    </row>
    <row r="38" spans="1:10" s="19" customFormat="1" ht="26.25" customHeight="1">
      <c r="A38" s="10" t="s">
        <v>478</v>
      </c>
      <c r="B38" s="45" t="s">
        <v>466</v>
      </c>
      <c r="C38" s="45" t="s">
        <v>130</v>
      </c>
      <c r="D38" s="114" t="s">
        <v>477</v>
      </c>
      <c r="E38" s="45" t="s">
        <v>283</v>
      </c>
      <c r="F38" s="57">
        <v>25</v>
      </c>
      <c r="G38" s="57">
        <f>G39</f>
        <v>0</v>
      </c>
      <c r="H38" s="57">
        <f>H39</f>
        <v>0</v>
      </c>
      <c r="I38" s="57">
        <f>I39</f>
        <v>0</v>
      </c>
      <c r="J38" s="57">
        <f>J39</f>
        <v>25</v>
      </c>
    </row>
    <row r="39" spans="1:10" s="19" customFormat="1" ht="24" customHeight="1">
      <c r="A39" s="10" t="s">
        <v>27</v>
      </c>
      <c r="B39" s="45" t="s">
        <v>466</v>
      </c>
      <c r="C39" s="45" t="s">
        <v>130</v>
      </c>
      <c r="D39" s="114" t="s">
        <v>477</v>
      </c>
      <c r="E39" s="45" t="s">
        <v>30</v>
      </c>
      <c r="F39" s="173">
        <v>25</v>
      </c>
      <c r="G39" s="173">
        <v>0</v>
      </c>
      <c r="H39" s="173">
        <v>0</v>
      </c>
      <c r="I39" s="173">
        <v>0</v>
      </c>
      <c r="J39" s="173">
        <f>F39+G39+H39+I39</f>
        <v>25</v>
      </c>
    </row>
    <row r="40" spans="1:10" s="19" customFormat="1" ht="24" customHeight="1">
      <c r="A40" s="144" t="s">
        <v>988</v>
      </c>
      <c r="B40" s="45" t="s">
        <v>466</v>
      </c>
      <c r="C40" s="45" t="s">
        <v>130</v>
      </c>
      <c r="D40" s="114" t="s">
        <v>864</v>
      </c>
      <c r="E40" s="45" t="s">
        <v>283</v>
      </c>
      <c r="F40" s="57">
        <v>25</v>
      </c>
      <c r="G40" s="57">
        <f>G41</f>
        <v>0</v>
      </c>
      <c r="H40" s="57">
        <f>H41</f>
        <v>0</v>
      </c>
      <c r="I40" s="57">
        <f>I41</f>
        <v>0</v>
      </c>
      <c r="J40" s="57">
        <f>J41</f>
        <v>25</v>
      </c>
    </row>
    <row r="41" spans="1:10" s="19" customFormat="1" ht="24" customHeight="1">
      <c r="A41" s="10" t="s">
        <v>27</v>
      </c>
      <c r="B41" s="45" t="s">
        <v>466</v>
      </c>
      <c r="C41" s="45" t="s">
        <v>130</v>
      </c>
      <c r="D41" s="114" t="s">
        <v>864</v>
      </c>
      <c r="E41" s="45" t="s">
        <v>30</v>
      </c>
      <c r="F41" s="173">
        <v>25</v>
      </c>
      <c r="G41" s="173">
        <v>0</v>
      </c>
      <c r="H41" s="173">
        <v>0</v>
      </c>
      <c r="I41" s="173">
        <v>0</v>
      </c>
      <c r="J41" s="173">
        <f>F41+G41+H41+I41</f>
        <v>25</v>
      </c>
    </row>
    <row r="42" spans="1:10" s="110" customFormat="1" ht="12.75">
      <c r="A42" s="5" t="s">
        <v>76</v>
      </c>
      <c r="B42" s="2" t="s">
        <v>466</v>
      </c>
      <c r="C42" s="2" t="s">
        <v>77</v>
      </c>
      <c r="D42" s="2"/>
      <c r="E42" s="2"/>
      <c r="F42" s="172">
        <v>69853.29500000001</v>
      </c>
      <c r="G42" s="172">
        <f>G48+G66+G43+G45+G71</f>
        <v>155.514</v>
      </c>
      <c r="H42" s="172">
        <f>H48+H66+H43+H45+H71</f>
        <v>0</v>
      </c>
      <c r="I42" s="172">
        <f>I48+I66+I43+I45+I71</f>
        <v>521.966</v>
      </c>
      <c r="J42" s="172">
        <f>J48+J66+J43+J45+J71</f>
        <v>70530.775</v>
      </c>
    </row>
    <row r="43" spans="1:10" s="110" customFormat="1" ht="33.75">
      <c r="A43" s="7" t="s">
        <v>224</v>
      </c>
      <c r="B43" s="46" t="s">
        <v>466</v>
      </c>
      <c r="C43" s="46" t="s">
        <v>77</v>
      </c>
      <c r="D43" s="46" t="s">
        <v>442</v>
      </c>
      <c r="E43" s="46" t="s">
        <v>283</v>
      </c>
      <c r="F43" s="57">
        <v>779.2650000000001</v>
      </c>
      <c r="G43" s="57">
        <f>G44</f>
        <v>163.696</v>
      </c>
      <c r="H43" s="57">
        <f>H44</f>
        <v>0</v>
      </c>
      <c r="I43" s="57">
        <f>I44</f>
        <v>0</v>
      </c>
      <c r="J43" s="57">
        <f>J44</f>
        <v>942.9610000000001</v>
      </c>
    </row>
    <row r="44" spans="1:10" s="110" customFormat="1" ht="45">
      <c r="A44" s="8" t="s">
        <v>28</v>
      </c>
      <c r="B44" s="46" t="s">
        <v>466</v>
      </c>
      <c r="C44" s="46" t="s">
        <v>77</v>
      </c>
      <c r="D44" s="45" t="s">
        <v>442</v>
      </c>
      <c r="E44" s="45" t="s">
        <v>26</v>
      </c>
      <c r="F44" s="173">
        <v>779.2650000000001</v>
      </c>
      <c r="G44" s="173">
        <v>163.696</v>
      </c>
      <c r="H44" s="173">
        <v>0</v>
      </c>
      <c r="I44" s="173">
        <v>0</v>
      </c>
      <c r="J44" s="173">
        <f>F44+G44+H44+I44</f>
        <v>942.9610000000001</v>
      </c>
    </row>
    <row r="45" spans="1:10" s="110" customFormat="1" ht="22.5">
      <c r="A45" s="8" t="s">
        <v>974</v>
      </c>
      <c r="B45" s="45" t="s">
        <v>466</v>
      </c>
      <c r="C45" s="45" t="s">
        <v>77</v>
      </c>
      <c r="D45" s="45" t="s">
        <v>305</v>
      </c>
      <c r="E45" s="45" t="s">
        <v>283</v>
      </c>
      <c r="F45" s="57">
        <v>92.244</v>
      </c>
      <c r="G45" s="57">
        <f aca="true" t="shared" si="2" ref="G45:J46">G46</f>
        <v>0</v>
      </c>
      <c r="H45" s="57">
        <f t="shared" si="2"/>
        <v>0</v>
      </c>
      <c r="I45" s="57">
        <f t="shared" si="2"/>
        <v>0</v>
      </c>
      <c r="J45" s="57">
        <f t="shared" si="2"/>
        <v>92.244</v>
      </c>
    </row>
    <row r="46" spans="1:10" s="110" customFormat="1" ht="33.75">
      <c r="A46" s="8" t="s">
        <v>927</v>
      </c>
      <c r="B46" s="45" t="s">
        <v>466</v>
      </c>
      <c r="C46" s="45" t="s">
        <v>77</v>
      </c>
      <c r="D46" s="45" t="s">
        <v>926</v>
      </c>
      <c r="E46" s="45" t="s">
        <v>283</v>
      </c>
      <c r="F46" s="57">
        <v>92.244</v>
      </c>
      <c r="G46" s="57">
        <f t="shared" si="2"/>
        <v>0</v>
      </c>
      <c r="H46" s="57">
        <f t="shared" si="2"/>
        <v>0</v>
      </c>
      <c r="I46" s="57">
        <f t="shared" si="2"/>
        <v>0</v>
      </c>
      <c r="J46" s="57">
        <f t="shared" si="2"/>
        <v>92.244</v>
      </c>
    </row>
    <row r="47" spans="1:10" s="110" customFormat="1" ht="26.25" customHeight="1">
      <c r="A47" s="8" t="s">
        <v>27</v>
      </c>
      <c r="B47" s="45" t="s">
        <v>466</v>
      </c>
      <c r="C47" s="45" t="s">
        <v>77</v>
      </c>
      <c r="D47" s="45" t="s">
        <v>926</v>
      </c>
      <c r="E47" s="45" t="s">
        <v>30</v>
      </c>
      <c r="F47" s="173">
        <v>92.244</v>
      </c>
      <c r="G47" s="173">
        <v>0</v>
      </c>
      <c r="H47" s="173">
        <v>0</v>
      </c>
      <c r="I47" s="173">
        <v>0</v>
      </c>
      <c r="J47" s="173">
        <f>F47+G47+H47+I47</f>
        <v>92.244</v>
      </c>
    </row>
    <row r="48" spans="1:10" s="21" customFormat="1" ht="27.75" customHeight="1">
      <c r="A48" s="9" t="s">
        <v>680</v>
      </c>
      <c r="B48" s="46" t="s">
        <v>466</v>
      </c>
      <c r="C48" s="46" t="s">
        <v>77</v>
      </c>
      <c r="D48" s="46" t="s">
        <v>279</v>
      </c>
      <c r="E48" s="46" t="s">
        <v>283</v>
      </c>
      <c r="F48" s="173">
        <v>65913.94200000001</v>
      </c>
      <c r="G48" s="173">
        <f>G49+G53+G56+G61+G64</f>
        <v>-8.182000000000002</v>
      </c>
      <c r="H48" s="173">
        <f>H49+H53+H56+H61+H64</f>
        <v>0</v>
      </c>
      <c r="I48" s="173">
        <f>I49+I53+I56+I61+I64</f>
        <v>521.966</v>
      </c>
      <c r="J48" s="173">
        <f>J49+J53+J56+J61+J64</f>
        <v>66427.726</v>
      </c>
    </row>
    <row r="49" spans="1:10" s="21" customFormat="1" ht="24" customHeight="1">
      <c r="A49" s="9" t="s">
        <v>681</v>
      </c>
      <c r="B49" s="46" t="s">
        <v>466</v>
      </c>
      <c r="C49" s="46" t="s">
        <v>77</v>
      </c>
      <c r="D49" s="46" t="s">
        <v>378</v>
      </c>
      <c r="E49" s="46" t="s">
        <v>283</v>
      </c>
      <c r="F49" s="173">
        <v>19983.346</v>
      </c>
      <c r="G49" s="173">
        <f>G50+G51+G52</f>
        <v>-149.396</v>
      </c>
      <c r="H49" s="173">
        <f>H50+H51+H52</f>
        <v>0</v>
      </c>
      <c r="I49" s="173">
        <f>I50+I51+I52</f>
        <v>0</v>
      </c>
      <c r="J49" s="173">
        <f>J50+J51+J52</f>
        <v>19833.95</v>
      </c>
    </row>
    <row r="50" spans="1:10" s="19" customFormat="1" ht="47.25" customHeight="1">
      <c r="A50" s="8" t="s">
        <v>28</v>
      </c>
      <c r="B50" s="45" t="s">
        <v>466</v>
      </c>
      <c r="C50" s="45" t="s">
        <v>77</v>
      </c>
      <c r="D50" s="45" t="s">
        <v>378</v>
      </c>
      <c r="E50" s="45" t="s">
        <v>26</v>
      </c>
      <c r="F50" s="173">
        <v>17641.056</v>
      </c>
      <c r="G50" s="173">
        <v>-149.396</v>
      </c>
      <c r="H50" s="173">
        <v>0</v>
      </c>
      <c r="I50" s="173">
        <v>0</v>
      </c>
      <c r="J50" s="173">
        <f>F50+G50+H50+I50</f>
        <v>17491.66</v>
      </c>
    </row>
    <row r="51" spans="1:10" s="19" customFormat="1" ht="26.25" customHeight="1">
      <c r="A51" s="10" t="s">
        <v>27</v>
      </c>
      <c r="B51" s="45" t="s">
        <v>466</v>
      </c>
      <c r="C51" s="45" t="s">
        <v>77</v>
      </c>
      <c r="D51" s="45" t="s">
        <v>378</v>
      </c>
      <c r="E51" s="45" t="s">
        <v>30</v>
      </c>
      <c r="F51" s="173">
        <v>2274.645</v>
      </c>
      <c r="G51" s="173">
        <v>0</v>
      </c>
      <c r="H51" s="173">
        <v>0</v>
      </c>
      <c r="I51" s="173">
        <v>0</v>
      </c>
      <c r="J51" s="173">
        <f>F51+G51+H51+I51</f>
        <v>2274.645</v>
      </c>
    </row>
    <row r="52" spans="1:10" s="19" customFormat="1" ht="12.75">
      <c r="A52" s="10" t="s">
        <v>22</v>
      </c>
      <c r="B52" s="45" t="s">
        <v>466</v>
      </c>
      <c r="C52" s="45" t="s">
        <v>77</v>
      </c>
      <c r="D52" s="45" t="s">
        <v>378</v>
      </c>
      <c r="E52" s="45" t="s">
        <v>21</v>
      </c>
      <c r="F52" s="173">
        <v>67.645</v>
      </c>
      <c r="G52" s="173">
        <v>0</v>
      </c>
      <c r="H52" s="173">
        <v>0</v>
      </c>
      <c r="I52" s="173">
        <v>0</v>
      </c>
      <c r="J52" s="173">
        <f>F52+G52+H52+I52</f>
        <v>67.645</v>
      </c>
    </row>
    <row r="53" spans="1:10" s="21" customFormat="1" ht="22.5">
      <c r="A53" s="9" t="s">
        <v>682</v>
      </c>
      <c r="B53" s="46" t="s">
        <v>466</v>
      </c>
      <c r="C53" s="46" t="s">
        <v>77</v>
      </c>
      <c r="D53" s="46" t="s">
        <v>379</v>
      </c>
      <c r="E53" s="46" t="s">
        <v>283</v>
      </c>
      <c r="F53" s="63">
        <v>1615.732</v>
      </c>
      <c r="G53" s="63">
        <f>G54+G55</f>
        <v>57.316</v>
      </c>
      <c r="H53" s="63">
        <f>H54+H55</f>
        <v>0</v>
      </c>
      <c r="I53" s="63">
        <f>I54+I55</f>
        <v>326.64</v>
      </c>
      <c r="J53" s="63">
        <f>J54+J55</f>
        <v>1999.688</v>
      </c>
    </row>
    <row r="54" spans="1:10" s="19" customFormat="1" ht="45">
      <c r="A54" s="8" t="s">
        <v>28</v>
      </c>
      <c r="B54" s="45" t="s">
        <v>466</v>
      </c>
      <c r="C54" s="45" t="s">
        <v>77</v>
      </c>
      <c r="D54" s="45" t="s">
        <v>379</v>
      </c>
      <c r="E54" s="45" t="s">
        <v>26</v>
      </c>
      <c r="F54" s="173">
        <v>1094.946</v>
      </c>
      <c r="G54" s="173">
        <v>0</v>
      </c>
      <c r="H54" s="173">
        <v>0</v>
      </c>
      <c r="I54" s="173">
        <v>0</v>
      </c>
      <c r="J54" s="173">
        <f>F54+G54+H54+I54</f>
        <v>1094.946</v>
      </c>
    </row>
    <row r="55" spans="1:10" s="19" customFormat="1" ht="26.25" customHeight="1">
      <c r="A55" s="10" t="s">
        <v>27</v>
      </c>
      <c r="B55" s="45" t="s">
        <v>466</v>
      </c>
      <c r="C55" s="45" t="s">
        <v>77</v>
      </c>
      <c r="D55" s="45" t="s">
        <v>379</v>
      </c>
      <c r="E55" s="45" t="s">
        <v>30</v>
      </c>
      <c r="F55" s="173">
        <v>520.7860000000001</v>
      </c>
      <c r="G55" s="173">
        <v>57.316</v>
      </c>
      <c r="H55" s="173">
        <v>0</v>
      </c>
      <c r="I55" s="173">
        <v>326.64</v>
      </c>
      <c r="J55" s="173">
        <f>F55+G55+H55+I55</f>
        <v>904.7420000000001</v>
      </c>
    </row>
    <row r="56" spans="1:10" s="21" customFormat="1" ht="46.5" customHeight="1">
      <c r="A56" s="9" t="s">
        <v>683</v>
      </c>
      <c r="B56" s="46" t="s">
        <v>466</v>
      </c>
      <c r="C56" s="46" t="s">
        <v>77</v>
      </c>
      <c r="D56" s="46" t="s">
        <v>380</v>
      </c>
      <c r="E56" s="46" t="s">
        <v>283</v>
      </c>
      <c r="F56" s="63">
        <v>41444.864</v>
      </c>
      <c r="G56" s="63">
        <f>G57+G58+G59+G60</f>
        <v>83.89799999999998</v>
      </c>
      <c r="H56" s="63">
        <f>H57+H58+H59+H60</f>
        <v>0</v>
      </c>
      <c r="I56" s="63">
        <f>I57+I58+I59+I60</f>
        <v>195.326</v>
      </c>
      <c r="J56" s="63">
        <f>J57+J58+J59+J60</f>
        <v>41724.088</v>
      </c>
    </row>
    <row r="57" spans="1:10" s="19" customFormat="1" ht="45">
      <c r="A57" s="8" t="s">
        <v>28</v>
      </c>
      <c r="B57" s="45" t="s">
        <v>466</v>
      </c>
      <c r="C57" s="45" t="s">
        <v>77</v>
      </c>
      <c r="D57" s="45" t="s">
        <v>380</v>
      </c>
      <c r="E57" s="45" t="s">
        <v>26</v>
      </c>
      <c r="F57" s="173">
        <v>25470.385000000002</v>
      </c>
      <c r="G57" s="173">
        <v>-93.242</v>
      </c>
      <c r="H57" s="173">
        <v>0</v>
      </c>
      <c r="I57" s="173">
        <v>0</v>
      </c>
      <c r="J57" s="173">
        <f>F57+G57+H57+I57</f>
        <v>25377.143000000004</v>
      </c>
    </row>
    <row r="58" spans="1:10" s="19" customFormat="1" ht="24.75" customHeight="1">
      <c r="A58" s="10" t="s">
        <v>27</v>
      </c>
      <c r="B58" s="45" t="s">
        <v>466</v>
      </c>
      <c r="C58" s="45" t="s">
        <v>77</v>
      </c>
      <c r="D58" s="45" t="s">
        <v>380</v>
      </c>
      <c r="E58" s="45" t="s">
        <v>30</v>
      </c>
      <c r="F58" s="173">
        <v>8281.26</v>
      </c>
      <c r="G58" s="173">
        <v>177.14</v>
      </c>
      <c r="H58" s="173">
        <v>0</v>
      </c>
      <c r="I58" s="173">
        <v>195.326</v>
      </c>
      <c r="J58" s="173">
        <f>F58+G58+H58+I58</f>
        <v>8653.725999999999</v>
      </c>
    </row>
    <row r="59" spans="1:10" s="19" customFormat="1" ht="21.75" customHeight="1">
      <c r="A59" s="10" t="s">
        <v>121</v>
      </c>
      <c r="B59" s="45" t="s">
        <v>466</v>
      </c>
      <c r="C59" s="45" t="s">
        <v>77</v>
      </c>
      <c r="D59" s="45" t="s">
        <v>380</v>
      </c>
      <c r="E59" s="45" t="s">
        <v>29</v>
      </c>
      <c r="F59" s="173">
        <v>7466.551</v>
      </c>
      <c r="G59" s="173">
        <v>0</v>
      </c>
      <c r="H59" s="173">
        <v>0</v>
      </c>
      <c r="I59" s="173">
        <v>0</v>
      </c>
      <c r="J59" s="173">
        <f>F59+G59+H59+I59</f>
        <v>7466.551</v>
      </c>
    </row>
    <row r="60" spans="1:10" s="19" customFormat="1" ht="12.75">
      <c r="A60" s="10" t="s">
        <v>22</v>
      </c>
      <c r="B60" s="45" t="s">
        <v>466</v>
      </c>
      <c r="C60" s="45" t="s">
        <v>77</v>
      </c>
      <c r="D60" s="45" t="s">
        <v>380</v>
      </c>
      <c r="E60" s="45" t="s">
        <v>21</v>
      </c>
      <c r="F60" s="173">
        <v>226.668</v>
      </c>
      <c r="G60" s="173">
        <v>0</v>
      </c>
      <c r="H60" s="173">
        <v>0</v>
      </c>
      <c r="I60" s="173">
        <v>0</v>
      </c>
      <c r="J60" s="173">
        <f>F60+G60+H60+I60</f>
        <v>226.668</v>
      </c>
    </row>
    <row r="61" spans="1:10" s="21" customFormat="1" ht="59.25" customHeight="1">
      <c r="A61" s="9" t="s">
        <v>469</v>
      </c>
      <c r="B61" s="46" t="s">
        <v>466</v>
      </c>
      <c r="C61" s="46" t="s">
        <v>77</v>
      </c>
      <c r="D61" s="46" t="s">
        <v>381</v>
      </c>
      <c r="E61" s="46" t="s">
        <v>283</v>
      </c>
      <c r="F61" s="63">
        <v>2870</v>
      </c>
      <c r="G61" s="63">
        <f>G62+G63</f>
        <v>0</v>
      </c>
      <c r="H61" s="63">
        <f>H62+H63</f>
        <v>0</v>
      </c>
      <c r="I61" s="63">
        <f>I62+I63</f>
        <v>0</v>
      </c>
      <c r="J61" s="63">
        <f>J62+J63</f>
        <v>2870</v>
      </c>
    </row>
    <row r="62" spans="1:10" s="19" customFormat="1" ht="23.25" customHeight="1">
      <c r="A62" s="10" t="s">
        <v>27</v>
      </c>
      <c r="B62" s="45" t="s">
        <v>466</v>
      </c>
      <c r="C62" s="45" t="s">
        <v>77</v>
      </c>
      <c r="D62" s="45" t="s">
        <v>381</v>
      </c>
      <c r="E62" s="45" t="s">
        <v>30</v>
      </c>
      <c r="F62" s="173">
        <v>2045</v>
      </c>
      <c r="G62" s="173">
        <v>0</v>
      </c>
      <c r="H62" s="173">
        <v>0</v>
      </c>
      <c r="I62" s="173">
        <v>0</v>
      </c>
      <c r="J62" s="173">
        <f>F62+G62+H62+I62</f>
        <v>2045</v>
      </c>
    </row>
    <row r="63" spans="1:10" s="19" customFormat="1" ht="28.5" customHeight="1">
      <c r="A63" s="10" t="s">
        <v>121</v>
      </c>
      <c r="B63" s="45" t="s">
        <v>466</v>
      </c>
      <c r="C63" s="45" t="s">
        <v>77</v>
      </c>
      <c r="D63" s="45" t="s">
        <v>381</v>
      </c>
      <c r="E63" s="45" t="s">
        <v>29</v>
      </c>
      <c r="F63" s="173">
        <v>825</v>
      </c>
      <c r="G63" s="173">
        <v>0</v>
      </c>
      <c r="H63" s="173">
        <v>0</v>
      </c>
      <c r="I63" s="173">
        <v>0</v>
      </c>
      <c r="J63" s="173">
        <f>F63+G63+H63+I63</f>
        <v>825</v>
      </c>
    </row>
    <row r="64" spans="1:10" s="19" customFormat="1" ht="12.75" customHeight="1">
      <c r="A64" s="9" t="s">
        <v>735</v>
      </c>
      <c r="B64" s="46" t="s">
        <v>466</v>
      </c>
      <c r="C64" s="46" t="s">
        <v>77</v>
      </c>
      <c r="D64" s="46" t="s">
        <v>736</v>
      </c>
      <c r="E64" s="46" t="s">
        <v>283</v>
      </c>
      <c r="F64" s="173">
        <v>0</v>
      </c>
      <c r="G64" s="173">
        <f>G65</f>
        <v>0</v>
      </c>
      <c r="H64" s="173">
        <f>H65</f>
        <v>0</v>
      </c>
      <c r="I64" s="173">
        <f>I65</f>
        <v>0</v>
      </c>
      <c r="J64" s="173">
        <f>J65</f>
        <v>0</v>
      </c>
    </row>
    <row r="65" spans="1:10" s="19" customFormat="1" ht="23.25" customHeight="1">
      <c r="A65" s="10" t="s">
        <v>27</v>
      </c>
      <c r="B65" s="45" t="s">
        <v>466</v>
      </c>
      <c r="C65" s="45" t="s">
        <v>77</v>
      </c>
      <c r="D65" s="45" t="s">
        <v>736</v>
      </c>
      <c r="E65" s="45" t="s">
        <v>30</v>
      </c>
      <c r="F65" s="173">
        <v>0</v>
      </c>
      <c r="G65" s="173">
        <v>0</v>
      </c>
      <c r="H65" s="173">
        <v>0</v>
      </c>
      <c r="I65" s="173">
        <v>0</v>
      </c>
      <c r="J65" s="173">
        <f aca="true" t="shared" si="3" ref="J65:J70">F65+G65+H65+I65</f>
        <v>0</v>
      </c>
    </row>
    <row r="66" spans="1:10" s="19" customFormat="1" ht="23.25" customHeight="1">
      <c r="A66" s="35" t="s">
        <v>745</v>
      </c>
      <c r="B66" s="45" t="s">
        <v>466</v>
      </c>
      <c r="C66" s="45" t="s">
        <v>77</v>
      </c>
      <c r="D66" s="45" t="s">
        <v>742</v>
      </c>
      <c r="E66" s="45" t="s">
        <v>283</v>
      </c>
      <c r="F66" s="173">
        <v>269.1999999999971</v>
      </c>
      <c r="G66" s="173">
        <f>G67</f>
        <v>0</v>
      </c>
      <c r="H66" s="173">
        <v>0</v>
      </c>
      <c r="I66" s="173">
        <v>0</v>
      </c>
      <c r="J66" s="173">
        <f t="shared" si="3"/>
        <v>269.1999999999971</v>
      </c>
    </row>
    <row r="67" spans="1:10" s="28" customFormat="1" ht="50.25" customHeight="1">
      <c r="A67" s="27" t="s">
        <v>628</v>
      </c>
      <c r="B67" s="46" t="s">
        <v>466</v>
      </c>
      <c r="C67" s="46" t="s">
        <v>77</v>
      </c>
      <c r="D67" s="46" t="s">
        <v>741</v>
      </c>
      <c r="E67" s="46" t="s">
        <v>283</v>
      </c>
      <c r="F67" s="173">
        <v>0</v>
      </c>
      <c r="G67" s="173">
        <f>G68</f>
        <v>0</v>
      </c>
      <c r="H67" s="173">
        <v>0</v>
      </c>
      <c r="I67" s="173">
        <v>0</v>
      </c>
      <c r="J67" s="173">
        <f t="shared" si="3"/>
        <v>0</v>
      </c>
    </row>
    <row r="68" spans="1:10" s="28" customFormat="1" ht="23.25" customHeight="1">
      <c r="A68" s="31" t="s">
        <v>27</v>
      </c>
      <c r="B68" s="45" t="s">
        <v>466</v>
      </c>
      <c r="C68" s="45" t="s">
        <v>77</v>
      </c>
      <c r="D68" s="45" t="s">
        <v>741</v>
      </c>
      <c r="E68" s="45" t="s">
        <v>30</v>
      </c>
      <c r="F68" s="173">
        <v>0</v>
      </c>
      <c r="G68" s="173">
        <v>0</v>
      </c>
      <c r="H68" s="173">
        <v>0</v>
      </c>
      <c r="I68" s="173">
        <v>0</v>
      </c>
      <c r="J68" s="173">
        <f t="shared" si="3"/>
        <v>0</v>
      </c>
    </row>
    <row r="69" spans="1:10" s="28" customFormat="1" ht="37.5" customHeight="1">
      <c r="A69" s="29" t="s">
        <v>744</v>
      </c>
      <c r="B69" s="46" t="s">
        <v>466</v>
      </c>
      <c r="C69" s="46" t="s">
        <v>77</v>
      </c>
      <c r="D69" s="46" t="s">
        <v>743</v>
      </c>
      <c r="E69" s="45" t="s">
        <v>283</v>
      </c>
      <c r="F69" s="173">
        <v>269.2</v>
      </c>
      <c r="G69" s="173">
        <v>0</v>
      </c>
      <c r="H69" s="173">
        <v>0</v>
      </c>
      <c r="I69" s="173">
        <v>0</v>
      </c>
      <c r="J69" s="173">
        <f t="shared" si="3"/>
        <v>269.2</v>
      </c>
    </row>
    <row r="70" spans="1:10" s="28" customFormat="1" ht="23.25" customHeight="1">
      <c r="A70" s="31" t="s">
        <v>27</v>
      </c>
      <c r="B70" s="46" t="s">
        <v>466</v>
      </c>
      <c r="C70" s="46" t="s">
        <v>77</v>
      </c>
      <c r="D70" s="46" t="s">
        <v>743</v>
      </c>
      <c r="E70" s="45" t="s">
        <v>30</v>
      </c>
      <c r="F70" s="173">
        <v>269.2</v>
      </c>
      <c r="G70" s="173">
        <v>0</v>
      </c>
      <c r="H70" s="173">
        <v>0</v>
      </c>
      <c r="I70" s="173">
        <v>0</v>
      </c>
      <c r="J70" s="173">
        <f t="shared" si="3"/>
        <v>269.2</v>
      </c>
    </row>
    <row r="71" spans="1:10" s="28" customFormat="1" ht="23.25" customHeight="1">
      <c r="A71" s="7" t="s">
        <v>149</v>
      </c>
      <c r="B71" s="46" t="s">
        <v>466</v>
      </c>
      <c r="C71" s="46" t="s">
        <v>77</v>
      </c>
      <c r="D71" s="46" t="s">
        <v>96</v>
      </c>
      <c r="E71" s="46" t="s">
        <v>283</v>
      </c>
      <c r="F71" s="57">
        <v>2798.6440000000002</v>
      </c>
      <c r="G71" s="57">
        <f>G72+G74+G76+G78</f>
        <v>0</v>
      </c>
      <c r="H71" s="57">
        <f>H72+H74+H76+H78</f>
        <v>0</v>
      </c>
      <c r="I71" s="57">
        <f>I72+I74+I76+I78</f>
        <v>0</v>
      </c>
      <c r="J71" s="57">
        <f>J72+J74+J76+J78</f>
        <v>2798.6440000000002</v>
      </c>
    </row>
    <row r="72" spans="1:10" s="28" customFormat="1" ht="23.25" customHeight="1">
      <c r="A72" s="34" t="s">
        <v>995</v>
      </c>
      <c r="B72" s="46" t="s">
        <v>466</v>
      </c>
      <c r="C72" s="46" t="s">
        <v>77</v>
      </c>
      <c r="D72" s="46" t="s">
        <v>1016</v>
      </c>
      <c r="E72" s="46" t="s">
        <v>283</v>
      </c>
      <c r="F72" s="57">
        <v>114.588</v>
      </c>
      <c r="G72" s="57">
        <f>G73</f>
        <v>0</v>
      </c>
      <c r="H72" s="57">
        <f>H73</f>
        <v>0</v>
      </c>
      <c r="I72" s="57">
        <f>I73</f>
        <v>0</v>
      </c>
      <c r="J72" s="57">
        <f>J73</f>
        <v>114.588</v>
      </c>
    </row>
    <row r="73" spans="1:10" s="28" customFormat="1" ht="23.25" customHeight="1">
      <c r="A73" s="8" t="s">
        <v>27</v>
      </c>
      <c r="B73" s="45" t="s">
        <v>466</v>
      </c>
      <c r="C73" s="45" t="s">
        <v>77</v>
      </c>
      <c r="D73" s="45" t="s">
        <v>1016</v>
      </c>
      <c r="E73" s="45" t="s">
        <v>30</v>
      </c>
      <c r="F73" s="173">
        <v>114.588</v>
      </c>
      <c r="G73" s="173">
        <v>0</v>
      </c>
      <c r="H73" s="173">
        <v>0</v>
      </c>
      <c r="I73" s="173">
        <v>0</v>
      </c>
      <c r="J73" s="173">
        <f>F73+G73+H73+I73</f>
        <v>114.588</v>
      </c>
    </row>
    <row r="74" spans="1:10" s="28" customFormat="1" ht="23.25" customHeight="1">
      <c r="A74" s="34" t="s">
        <v>995</v>
      </c>
      <c r="B74" s="46" t="s">
        <v>466</v>
      </c>
      <c r="C74" s="46" t="s">
        <v>77</v>
      </c>
      <c r="D74" s="46" t="s">
        <v>1017</v>
      </c>
      <c r="E74" s="46" t="s">
        <v>283</v>
      </c>
      <c r="F74" s="57">
        <v>2681.257</v>
      </c>
      <c r="G74" s="57">
        <f>G75</f>
        <v>0</v>
      </c>
      <c r="H74" s="57">
        <f>H75</f>
        <v>0</v>
      </c>
      <c r="I74" s="57">
        <f>I75</f>
        <v>0</v>
      </c>
      <c r="J74" s="57">
        <f>J75</f>
        <v>2681.257</v>
      </c>
    </row>
    <row r="75" spans="1:10" s="28" customFormat="1" ht="23.25" customHeight="1">
      <c r="A75" s="8" t="s">
        <v>27</v>
      </c>
      <c r="B75" s="45" t="s">
        <v>466</v>
      </c>
      <c r="C75" s="46" t="s">
        <v>77</v>
      </c>
      <c r="D75" s="45" t="s">
        <v>1017</v>
      </c>
      <c r="E75" s="45" t="s">
        <v>30</v>
      </c>
      <c r="F75" s="173">
        <v>2681.257</v>
      </c>
      <c r="G75" s="173">
        <v>0</v>
      </c>
      <c r="H75" s="173">
        <v>0</v>
      </c>
      <c r="I75" s="173">
        <v>0</v>
      </c>
      <c r="J75" s="173">
        <f>F75+G75+H75+I75</f>
        <v>2681.257</v>
      </c>
    </row>
    <row r="76" spans="1:10" s="28" customFormat="1" ht="23.25" customHeight="1">
      <c r="A76" s="34" t="s">
        <v>995</v>
      </c>
      <c r="B76" s="46" t="s">
        <v>466</v>
      </c>
      <c r="C76" s="46" t="s">
        <v>77</v>
      </c>
      <c r="D76" s="46" t="s">
        <v>1018</v>
      </c>
      <c r="E76" s="46" t="s">
        <v>283</v>
      </c>
      <c r="F76" s="57">
        <v>0.115</v>
      </c>
      <c r="G76" s="57">
        <f>G77</f>
        <v>0</v>
      </c>
      <c r="H76" s="57">
        <f>H77</f>
        <v>0</v>
      </c>
      <c r="I76" s="57">
        <f>I77</f>
        <v>0</v>
      </c>
      <c r="J76" s="57">
        <f>J77</f>
        <v>0.115</v>
      </c>
    </row>
    <row r="77" spans="1:10" s="28" customFormat="1" ht="23.25" customHeight="1">
      <c r="A77" s="8" t="s">
        <v>27</v>
      </c>
      <c r="B77" s="45" t="s">
        <v>466</v>
      </c>
      <c r="C77" s="45" t="s">
        <v>77</v>
      </c>
      <c r="D77" s="45" t="s">
        <v>1018</v>
      </c>
      <c r="E77" s="45" t="s">
        <v>30</v>
      </c>
      <c r="F77" s="173">
        <v>0.115</v>
      </c>
      <c r="G77" s="173">
        <v>0</v>
      </c>
      <c r="H77" s="173">
        <v>0</v>
      </c>
      <c r="I77" s="173">
        <v>0</v>
      </c>
      <c r="J77" s="173">
        <f>F77+G77+H77+I77</f>
        <v>0.115</v>
      </c>
    </row>
    <row r="78" spans="1:10" s="28" customFormat="1" ht="23.25" customHeight="1">
      <c r="A78" s="34" t="s">
        <v>995</v>
      </c>
      <c r="B78" s="46" t="s">
        <v>466</v>
      </c>
      <c r="C78" s="46" t="s">
        <v>77</v>
      </c>
      <c r="D78" s="46" t="s">
        <v>1019</v>
      </c>
      <c r="E78" s="46" t="s">
        <v>283</v>
      </c>
      <c r="F78" s="57">
        <v>2.684</v>
      </c>
      <c r="G78" s="57">
        <f>G79</f>
        <v>0</v>
      </c>
      <c r="H78" s="57">
        <f>H79</f>
        <v>0</v>
      </c>
      <c r="I78" s="57">
        <f>I79</f>
        <v>0</v>
      </c>
      <c r="J78" s="57">
        <f>J79</f>
        <v>2.684</v>
      </c>
    </row>
    <row r="79" spans="1:10" s="28" customFormat="1" ht="23.25" customHeight="1">
      <c r="A79" s="8" t="s">
        <v>27</v>
      </c>
      <c r="B79" s="45" t="s">
        <v>466</v>
      </c>
      <c r="C79" s="46" t="s">
        <v>77</v>
      </c>
      <c r="D79" s="45" t="s">
        <v>1019</v>
      </c>
      <c r="E79" s="45" t="s">
        <v>30</v>
      </c>
      <c r="F79" s="173">
        <v>2.684</v>
      </c>
      <c r="G79" s="173">
        <v>0</v>
      </c>
      <c r="H79" s="173">
        <v>0</v>
      </c>
      <c r="I79" s="173">
        <v>0</v>
      </c>
      <c r="J79" s="173">
        <f>F79+G79+H79+I79</f>
        <v>2.684</v>
      </c>
    </row>
    <row r="80" spans="1:10" s="28" customFormat="1" ht="23.25" customHeight="1">
      <c r="A80" s="11" t="s">
        <v>473</v>
      </c>
      <c r="B80" s="44" t="s">
        <v>466</v>
      </c>
      <c r="C80" s="44" t="s">
        <v>196</v>
      </c>
      <c r="D80" s="45"/>
      <c r="E80" s="45"/>
      <c r="F80" s="172">
        <v>9184.278</v>
      </c>
      <c r="G80" s="172">
        <f>G81</f>
        <v>0</v>
      </c>
      <c r="H80" s="172">
        <f>H81</f>
        <v>0</v>
      </c>
      <c r="I80" s="172">
        <f>I81</f>
        <v>0</v>
      </c>
      <c r="J80" s="172">
        <f>J81</f>
        <v>9184.278</v>
      </c>
    </row>
    <row r="81" spans="1:10" s="19" customFormat="1" ht="11.25" customHeight="1">
      <c r="A81" s="9" t="s">
        <v>149</v>
      </c>
      <c r="B81" s="73" t="s">
        <v>466</v>
      </c>
      <c r="C81" s="46" t="s">
        <v>196</v>
      </c>
      <c r="D81" s="46" t="s">
        <v>96</v>
      </c>
      <c r="E81" s="44"/>
      <c r="F81" s="173">
        <v>9184.278</v>
      </c>
      <c r="G81" s="173">
        <f>G82+G86</f>
        <v>0</v>
      </c>
      <c r="H81" s="173">
        <v>0</v>
      </c>
      <c r="I81" s="173">
        <v>0</v>
      </c>
      <c r="J81" s="173">
        <f>F81+G81+H81+I81</f>
        <v>9184.278</v>
      </c>
    </row>
    <row r="82" spans="1:10" s="19" customFormat="1" ht="14.25" customHeight="1">
      <c r="A82" s="7" t="s">
        <v>95</v>
      </c>
      <c r="B82" s="73" t="s">
        <v>466</v>
      </c>
      <c r="C82" s="46" t="s">
        <v>196</v>
      </c>
      <c r="D82" s="46" t="s">
        <v>97</v>
      </c>
      <c r="E82" s="44"/>
      <c r="F82" s="173">
        <v>482.50400000000013</v>
      </c>
      <c r="G82" s="173">
        <f>G83</f>
        <v>0</v>
      </c>
      <c r="H82" s="173">
        <v>0</v>
      </c>
      <c r="I82" s="173">
        <v>0</v>
      </c>
      <c r="J82" s="173">
        <f>F82+G82+H82+I82</f>
        <v>482.50400000000013</v>
      </c>
    </row>
    <row r="83" spans="1:10" s="19" customFormat="1" ht="12.75">
      <c r="A83" s="9" t="s">
        <v>282</v>
      </c>
      <c r="B83" s="73" t="s">
        <v>466</v>
      </c>
      <c r="C83" s="46" t="s">
        <v>196</v>
      </c>
      <c r="D83" s="46" t="s">
        <v>98</v>
      </c>
      <c r="E83" s="46" t="s">
        <v>283</v>
      </c>
      <c r="F83" s="173">
        <v>482.50400000000013</v>
      </c>
      <c r="G83" s="173">
        <f>G84</f>
        <v>0</v>
      </c>
      <c r="H83" s="173">
        <f aca="true" t="shared" si="4" ref="H83:J84">H84</f>
        <v>0</v>
      </c>
      <c r="I83" s="173">
        <f t="shared" si="4"/>
        <v>0</v>
      </c>
      <c r="J83" s="173">
        <f t="shared" si="4"/>
        <v>482.50400000000013</v>
      </c>
    </row>
    <row r="84" spans="1:10" s="19" customFormat="1" ht="22.5">
      <c r="A84" s="9" t="s">
        <v>101</v>
      </c>
      <c r="B84" s="73" t="s">
        <v>466</v>
      </c>
      <c r="C84" s="46" t="s">
        <v>196</v>
      </c>
      <c r="D84" s="46" t="s">
        <v>99</v>
      </c>
      <c r="E84" s="46" t="s">
        <v>283</v>
      </c>
      <c r="F84" s="173">
        <v>482.50400000000013</v>
      </c>
      <c r="G84" s="173">
        <f>G85</f>
        <v>0</v>
      </c>
      <c r="H84" s="173">
        <f t="shared" si="4"/>
        <v>0</v>
      </c>
      <c r="I84" s="173">
        <f t="shared" si="4"/>
        <v>0</v>
      </c>
      <c r="J84" s="173">
        <f t="shared" si="4"/>
        <v>482.50400000000013</v>
      </c>
    </row>
    <row r="85" spans="1:10" s="19" customFormat="1" ht="45">
      <c r="A85" s="8" t="s">
        <v>28</v>
      </c>
      <c r="B85" s="45" t="s">
        <v>466</v>
      </c>
      <c r="C85" s="45" t="s">
        <v>196</v>
      </c>
      <c r="D85" s="45" t="s">
        <v>99</v>
      </c>
      <c r="E85" s="45" t="s">
        <v>26</v>
      </c>
      <c r="F85" s="173">
        <v>482.50400000000013</v>
      </c>
      <c r="G85" s="173">
        <v>0</v>
      </c>
      <c r="H85" s="173">
        <v>0</v>
      </c>
      <c r="I85" s="173">
        <v>0</v>
      </c>
      <c r="J85" s="173">
        <f>F85+G85+H85+I85</f>
        <v>482.50400000000013</v>
      </c>
    </row>
    <row r="86" spans="1:10" s="21" customFormat="1" ht="22.5">
      <c r="A86" s="9" t="s">
        <v>75</v>
      </c>
      <c r="B86" s="73" t="s">
        <v>466</v>
      </c>
      <c r="C86" s="46" t="s">
        <v>196</v>
      </c>
      <c r="D86" s="47" t="s">
        <v>62</v>
      </c>
      <c r="E86" s="46" t="s">
        <v>283</v>
      </c>
      <c r="F86" s="173">
        <v>8701.774</v>
      </c>
      <c r="G86" s="173">
        <f>G87</f>
        <v>0</v>
      </c>
      <c r="H86" s="173">
        <f>H87</f>
        <v>0</v>
      </c>
      <c r="I86" s="173">
        <f>I87</f>
        <v>0</v>
      </c>
      <c r="J86" s="173">
        <f>J87</f>
        <v>8701.774</v>
      </c>
    </row>
    <row r="87" spans="1:10" s="21" customFormat="1" ht="45">
      <c r="A87" s="7" t="s">
        <v>304</v>
      </c>
      <c r="B87" s="46" t="s">
        <v>466</v>
      </c>
      <c r="C87" s="46" t="s">
        <v>196</v>
      </c>
      <c r="D87" s="46" t="s">
        <v>63</v>
      </c>
      <c r="E87" s="46" t="s">
        <v>283</v>
      </c>
      <c r="F87" s="173">
        <v>8701.774</v>
      </c>
      <c r="G87" s="173">
        <f>G88+G89+G90</f>
        <v>0</v>
      </c>
      <c r="H87" s="173">
        <f>H88+H89+H90</f>
        <v>0</v>
      </c>
      <c r="I87" s="173">
        <f>I88+I89+I90</f>
        <v>0</v>
      </c>
      <c r="J87" s="173">
        <f>J88+J89+J90</f>
        <v>8701.774</v>
      </c>
    </row>
    <row r="88" spans="1:10" s="19" customFormat="1" ht="45">
      <c r="A88" s="8" t="s">
        <v>28</v>
      </c>
      <c r="B88" s="45" t="s">
        <v>466</v>
      </c>
      <c r="C88" s="45" t="s">
        <v>196</v>
      </c>
      <c r="D88" s="45" t="s">
        <v>63</v>
      </c>
      <c r="E88" s="45" t="s">
        <v>26</v>
      </c>
      <c r="F88" s="173">
        <v>8056.362999999999</v>
      </c>
      <c r="G88" s="173">
        <v>0</v>
      </c>
      <c r="H88" s="173">
        <v>0</v>
      </c>
      <c r="I88" s="173">
        <v>0</v>
      </c>
      <c r="J88" s="173">
        <f aca="true" t="shared" si="5" ref="J88:J96">F88+G88+H88+I88</f>
        <v>8056.362999999999</v>
      </c>
    </row>
    <row r="89" spans="1:10" s="19" customFormat="1" ht="26.25" customHeight="1">
      <c r="A89" s="10" t="s">
        <v>27</v>
      </c>
      <c r="B89" s="45" t="s">
        <v>466</v>
      </c>
      <c r="C89" s="45" t="s">
        <v>196</v>
      </c>
      <c r="D89" s="45" t="s">
        <v>63</v>
      </c>
      <c r="E89" s="45" t="s">
        <v>30</v>
      </c>
      <c r="F89" s="173">
        <v>630.93</v>
      </c>
      <c r="G89" s="173">
        <v>0</v>
      </c>
      <c r="H89" s="173">
        <v>0</v>
      </c>
      <c r="I89" s="173">
        <v>0</v>
      </c>
      <c r="J89" s="173">
        <f t="shared" si="5"/>
        <v>630.93</v>
      </c>
    </row>
    <row r="90" spans="1:10" s="19" customFormat="1" ht="12.75">
      <c r="A90" s="10" t="s">
        <v>22</v>
      </c>
      <c r="B90" s="45" t="s">
        <v>466</v>
      </c>
      <c r="C90" s="45" t="s">
        <v>196</v>
      </c>
      <c r="D90" s="45" t="s">
        <v>63</v>
      </c>
      <c r="E90" s="45" t="s">
        <v>21</v>
      </c>
      <c r="F90" s="173">
        <v>14.480999999999998</v>
      </c>
      <c r="G90" s="173">
        <v>0</v>
      </c>
      <c r="H90" s="173">
        <v>0</v>
      </c>
      <c r="I90" s="173">
        <v>0</v>
      </c>
      <c r="J90" s="173">
        <f t="shared" si="5"/>
        <v>14.480999999999998</v>
      </c>
    </row>
    <row r="91" spans="1:10" s="21" customFormat="1" ht="12.75">
      <c r="A91" s="5" t="s">
        <v>483</v>
      </c>
      <c r="B91" s="72" t="s">
        <v>466</v>
      </c>
      <c r="C91" s="44" t="s">
        <v>484</v>
      </c>
      <c r="D91" s="44"/>
      <c r="E91" s="44"/>
      <c r="F91" s="172">
        <v>487.844</v>
      </c>
      <c r="G91" s="172">
        <v>0</v>
      </c>
      <c r="H91" s="172">
        <v>0</v>
      </c>
      <c r="I91" s="172">
        <v>0</v>
      </c>
      <c r="J91" s="172">
        <f t="shared" si="5"/>
        <v>487.844</v>
      </c>
    </row>
    <row r="92" spans="1:10" s="21" customFormat="1" ht="12.75">
      <c r="A92" s="5" t="s">
        <v>485</v>
      </c>
      <c r="B92" s="44" t="s">
        <v>466</v>
      </c>
      <c r="C92" s="44" t="s">
        <v>486</v>
      </c>
      <c r="D92" s="44"/>
      <c r="E92" s="44"/>
      <c r="F92" s="172">
        <v>487.844</v>
      </c>
      <c r="G92" s="172">
        <v>0</v>
      </c>
      <c r="H92" s="172">
        <v>0</v>
      </c>
      <c r="I92" s="172">
        <v>0</v>
      </c>
      <c r="J92" s="172">
        <f t="shared" si="5"/>
        <v>487.844</v>
      </c>
    </row>
    <row r="93" spans="1:10" s="21" customFormat="1" ht="12.75">
      <c r="A93" s="9" t="s">
        <v>149</v>
      </c>
      <c r="B93" s="73" t="s">
        <v>466</v>
      </c>
      <c r="C93" s="46" t="s">
        <v>486</v>
      </c>
      <c r="D93" s="46" t="s">
        <v>96</v>
      </c>
      <c r="E93" s="46" t="s">
        <v>283</v>
      </c>
      <c r="F93" s="173">
        <v>487.844</v>
      </c>
      <c r="G93" s="173">
        <v>0</v>
      </c>
      <c r="H93" s="173">
        <v>0</v>
      </c>
      <c r="I93" s="173">
        <v>0</v>
      </c>
      <c r="J93" s="173">
        <f t="shared" si="5"/>
        <v>487.844</v>
      </c>
    </row>
    <row r="94" spans="1:10" s="21" customFormat="1" ht="22.5">
      <c r="A94" s="14" t="s">
        <v>65</v>
      </c>
      <c r="B94" s="46" t="s">
        <v>466</v>
      </c>
      <c r="C94" s="46" t="s">
        <v>486</v>
      </c>
      <c r="D94" s="46" t="s">
        <v>64</v>
      </c>
      <c r="E94" s="46" t="s">
        <v>283</v>
      </c>
      <c r="F94" s="173">
        <v>487.844</v>
      </c>
      <c r="G94" s="173">
        <v>0</v>
      </c>
      <c r="H94" s="173">
        <v>0</v>
      </c>
      <c r="I94" s="173">
        <v>0</v>
      </c>
      <c r="J94" s="173">
        <f t="shared" si="5"/>
        <v>487.844</v>
      </c>
    </row>
    <row r="95" spans="1:10" s="21" customFormat="1" ht="12.75">
      <c r="A95" s="7" t="s">
        <v>483</v>
      </c>
      <c r="B95" s="46" t="s">
        <v>466</v>
      </c>
      <c r="C95" s="46" t="s">
        <v>486</v>
      </c>
      <c r="D95" s="46" t="s">
        <v>487</v>
      </c>
      <c r="E95" s="46" t="s">
        <v>283</v>
      </c>
      <c r="F95" s="173">
        <v>487.844</v>
      </c>
      <c r="G95" s="173">
        <v>0</v>
      </c>
      <c r="H95" s="173">
        <v>0</v>
      </c>
      <c r="I95" s="173">
        <v>0</v>
      </c>
      <c r="J95" s="173">
        <f t="shared" si="5"/>
        <v>487.844</v>
      </c>
    </row>
    <row r="96" spans="1:10" s="19" customFormat="1" ht="22.5">
      <c r="A96" s="10" t="s">
        <v>121</v>
      </c>
      <c r="B96" s="45" t="s">
        <v>466</v>
      </c>
      <c r="C96" s="45" t="s">
        <v>486</v>
      </c>
      <c r="D96" s="45" t="s">
        <v>487</v>
      </c>
      <c r="E96" s="45" t="s">
        <v>29</v>
      </c>
      <c r="F96" s="173">
        <v>487.844</v>
      </c>
      <c r="G96" s="173">
        <v>0</v>
      </c>
      <c r="H96" s="173">
        <v>0</v>
      </c>
      <c r="I96" s="173">
        <v>0</v>
      </c>
      <c r="J96" s="173">
        <f t="shared" si="5"/>
        <v>487.844</v>
      </c>
    </row>
    <row r="97" spans="1:10" s="19" customFormat="1" ht="38.25">
      <c r="A97" s="112" t="s">
        <v>625</v>
      </c>
      <c r="B97" s="111" t="s">
        <v>468</v>
      </c>
      <c r="C97" s="111" t="s">
        <v>245</v>
      </c>
      <c r="D97" s="111"/>
      <c r="E97" s="111" t="s">
        <v>245</v>
      </c>
      <c r="F97" s="115">
        <v>56069.065</v>
      </c>
      <c r="G97" s="115">
        <f>G98+G105+G145</f>
        <v>3.148</v>
      </c>
      <c r="H97" s="115">
        <f>H98+H105+H145</f>
        <v>0</v>
      </c>
      <c r="I97" s="115">
        <f>I98+I105+I145</f>
        <v>0</v>
      </c>
      <c r="J97" s="115">
        <f>J98+J105+J145</f>
        <v>56072.213</v>
      </c>
    </row>
    <row r="98" spans="1:10" s="28" customFormat="1" ht="12.75">
      <c r="A98" s="11" t="s">
        <v>470</v>
      </c>
      <c r="B98" s="44" t="s">
        <v>468</v>
      </c>
      <c r="C98" s="44" t="s">
        <v>174</v>
      </c>
      <c r="D98" s="44"/>
      <c r="E98" s="44"/>
      <c r="F98" s="62">
        <v>34874.923</v>
      </c>
      <c r="G98" s="62">
        <f>G99+G101+G103</f>
        <v>3.148</v>
      </c>
      <c r="H98" s="62">
        <f>H99+H101+H103</f>
        <v>0</v>
      </c>
      <c r="I98" s="62">
        <f>I99+I101+I103</f>
        <v>0</v>
      </c>
      <c r="J98" s="62">
        <f>J99+J101+J103</f>
        <v>34878.071</v>
      </c>
    </row>
    <row r="99" spans="1:10" s="28" customFormat="1" ht="80.25" customHeight="1">
      <c r="A99" s="144" t="s">
        <v>785</v>
      </c>
      <c r="B99" s="46" t="s">
        <v>468</v>
      </c>
      <c r="C99" s="46" t="s">
        <v>174</v>
      </c>
      <c r="D99" s="46" t="s">
        <v>783</v>
      </c>
      <c r="E99" s="45" t="s">
        <v>283</v>
      </c>
      <c r="F99" s="57">
        <v>483.433</v>
      </c>
      <c r="G99" s="57">
        <f>G100</f>
        <v>0</v>
      </c>
      <c r="H99" s="57">
        <f>H100</f>
        <v>0</v>
      </c>
      <c r="I99" s="57">
        <f>I100</f>
        <v>0</v>
      </c>
      <c r="J99" s="57">
        <f>J100</f>
        <v>483.433</v>
      </c>
    </row>
    <row r="100" spans="1:10" s="28" customFormat="1" ht="22.5">
      <c r="A100" s="10" t="s">
        <v>121</v>
      </c>
      <c r="B100" s="46" t="s">
        <v>468</v>
      </c>
      <c r="C100" s="46" t="s">
        <v>174</v>
      </c>
      <c r="D100" s="46" t="s">
        <v>783</v>
      </c>
      <c r="E100" s="45" t="s">
        <v>29</v>
      </c>
      <c r="F100" s="174">
        <v>483.433</v>
      </c>
      <c r="G100" s="174">
        <v>0</v>
      </c>
      <c r="H100" s="174">
        <v>0</v>
      </c>
      <c r="I100" s="174">
        <v>0</v>
      </c>
      <c r="J100" s="174">
        <f>F100+G100+H100+I100</f>
        <v>483.433</v>
      </c>
    </row>
    <row r="101" spans="1:10" s="28" customFormat="1" ht="33.75">
      <c r="A101" s="7" t="s">
        <v>224</v>
      </c>
      <c r="B101" s="46" t="s">
        <v>468</v>
      </c>
      <c r="C101" s="46" t="s">
        <v>174</v>
      </c>
      <c r="D101" s="46" t="s">
        <v>442</v>
      </c>
      <c r="E101" s="46" t="s">
        <v>283</v>
      </c>
      <c r="F101" s="57">
        <v>15.740000000000002</v>
      </c>
      <c r="G101" s="57">
        <f>G102</f>
        <v>3.148</v>
      </c>
      <c r="H101" s="57">
        <f>H102</f>
        <v>0</v>
      </c>
      <c r="I101" s="57">
        <f>I102</f>
        <v>0</v>
      </c>
      <c r="J101" s="57">
        <f>J102</f>
        <v>18.888</v>
      </c>
    </row>
    <row r="102" spans="1:10" s="28" customFormat="1" ht="45">
      <c r="A102" s="8" t="s">
        <v>28</v>
      </c>
      <c r="B102" s="46" t="s">
        <v>468</v>
      </c>
      <c r="C102" s="46" t="s">
        <v>174</v>
      </c>
      <c r="D102" s="45" t="s">
        <v>442</v>
      </c>
      <c r="E102" s="45" t="s">
        <v>26</v>
      </c>
      <c r="F102" s="174">
        <v>15.740000000000002</v>
      </c>
      <c r="G102" s="174">
        <v>3.148</v>
      </c>
      <c r="H102" s="174">
        <v>0</v>
      </c>
      <c r="I102" s="174">
        <v>0</v>
      </c>
      <c r="J102" s="174">
        <f>F102+G102+H102+I102</f>
        <v>18.888</v>
      </c>
    </row>
    <row r="103" spans="1:10" s="21" customFormat="1" ht="23.25" customHeight="1">
      <c r="A103" s="9" t="s">
        <v>601</v>
      </c>
      <c r="B103" s="46" t="s">
        <v>468</v>
      </c>
      <c r="C103" s="46" t="s">
        <v>174</v>
      </c>
      <c r="D103" s="46" t="s">
        <v>276</v>
      </c>
      <c r="E103" s="46" t="s">
        <v>283</v>
      </c>
      <c r="F103" s="173">
        <v>34375.75</v>
      </c>
      <c r="G103" s="173">
        <f>G104</f>
        <v>0</v>
      </c>
      <c r="H103" s="173">
        <f>H104</f>
        <v>0</v>
      </c>
      <c r="I103" s="173">
        <f>I104</f>
        <v>0</v>
      </c>
      <c r="J103" s="173">
        <f>J104</f>
        <v>34375.75</v>
      </c>
    </row>
    <row r="104" spans="1:10" s="19" customFormat="1" ht="22.5">
      <c r="A104" s="10" t="s">
        <v>121</v>
      </c>
      <c r="B104" s="45" t="s">
        <v>468</v>
      </c>
      <c r="C104" s="45" t="s">
        <v>174</v>
      </c>
      <c r="D104" s="45" t="s">
        <v>276</v>
      </c>
      <c r="E104" s="45" t="s">
        <v>29</v>
      </c>
      <c r="F104" s="173">
        <v>34375.75</v>
      </c>
      <c r="G104" s="173">
        <v>0</v>
      </c>
      <c r="H104" s="173">
        <v>0</v>
      </c>
      <c r="I104" s="173">
        <v>0</v>
      </c>
      <c r="J104" s="173">
        <f>F104+G104+H104+I104</f>
        <v>34375.75</v>
      </c>
    </row>
    <row r="105" spans="1:10" s="28" customFormat="1" ht="12.75">
      <c r="A105" s="11" t="s">
        <v>212</v>
      </c>
      <c r="B105" s="44" t="s">
        <v>468</v>
      </c>
      <c r="C105" s="44" t="s">
        <v>201</v>
      </c>
      <c r="D105" s="44"/>
      <c r="E105" s="44"/>
      <c r="F105" s="172">
        <v>20560.175000000003</v>
      </c>
      <c r="G105" s="172">
        <f>G106+G125</f>
        <v>0</v>
      </c>
      <c r="H105" s="172">
        <f>H106+H125</f>
        <v>0</v>
      </c>
      <c r="I105" s="172">
        <f>I106+I125</f>
        <v>0</v>
      </c>
      <c r="J105" s="172">
        <f>J106+J125</f>
        <v>20560.175000000003</v>
      </c>
    </row>
    <row r="106" spans="1:10" s="28" customFormat="1" ht="36" customHeight="1">
      <c r="A106" s="27" t="s">
        <v>602</v>
      </c>
      <c r="B106" s="46" t="s">
        <v>468</v>
      </c>
      <c r="C106" s="46" t="s">
        <v>201</v>
      </c>
      <c r="D106" s="46" t="s">
        <v>318</v>
      </c>
      <c r="E106" s="46" t="s">
        <v>283</v>
      </c>
      <c r="F106" s="173">
        <v>5372.703</v>
      </c>
      <c r="G106" s="173">
        <f>G107+G110+G113+G115+G117+G120+G123</f>
        <v>0</v>
      </c>
      <c r="H106" s="173">
        <f>H107+H110+H113+H115+H117+H120+H123</f>
        <v>0</v>
      </c>
      <c r="I106" s="173">
        <f>I107+I110+I113+I115+I117+I120+I123</f>
        <v>0</v>
      </c>
      <c r="J106" s="173">
        <f>J107+J110+J113+J115+J117+J120+J123</f>
        <v>5372.703</v>
      </c>
    </row>
    <row r="107" spans="1:10" s="28" customFormat="1" ht="28.5" customHeight="1">
      <c r="A107" s="29" t="s">
        <v>751</v>
      </c>
      <c r="B107" s="46" t="s">
        <v>468</v>
      </c>
      <c r="C107" s="46" t="s">
        <v>201</v>
      </c>
      <c r="D107" s="46" t="s">
        <v>750</v>
      </c>
      <c r="E107" s="45" t="s">
        <v>283</v>
      </c>
      <c r="F107" s="63">
        <v>1500</v>
      </c>
      <c r="G107" s="63">
        <f>G108+G109</f>
        <v>0</v>
      </c>
      <c r="H107" s="63">
        <f>H108+H109</f>
        <v>0</v>
      </c>
      <c r="I107" s="63">
        <f>I108+I109</f>
        <v>0</v>
      </c>
      <c r="J107" s="63">
        <f>J108+J109</f>
        <v>1500</v>
      </c>
    </row>
    <row r="108" spans="1:10" s="28" customFormat="1" ht="26.25" customHeight="1">
      <c r="A108" s="10" t="s">
        <v>27</v>
      </c>
      <c r="B108" s="45" t="s">
        <v>468</v>
      </c>
      <c r="C108" s="45" t="s">
        <v>201</v>
      </c>
      <c r="D108" s="45" t="s">
        <v>750</v>
      </c>
      <c r="E108" s="45" t="s">
        <v>30</v>
      </c>
      <c r="F108" s="173">
        <v>0</v>
      </c>
      <c r="G108" s="173">
        <v>0</v>
      </c>
      <c r="H108" s="173">
        <v>0</v>
      </c>
      <c r="I108" s="173">
        <v>0</v>
      </c>
      <c r="J108" s="173">
        <f>F108+G108+H108+I108</f>
        <v>0</v>
      </c>
    </row>
    <row r="109" spans="1:10" s="28" customFormat="1" ht="26.25" customHeight="1">
      <c r="A109" s="10" t="s">
        <v>121</v>
      </c>
      <c r="B109" s="45" t="s">
        <v>468</v>
      </c>
      <c r="C109" s="45" t="s">
        <v>201</v>
      </c>
      <c r="D109" s="45" t="s">
        <v>750</v>
      </c>
      <c r="E109" s="45" t="s">
        <v>29</v>
      </c>
      <c r="F109" s="173">
        <v>1500</v>
      </c>
      <c r="G109" s="173">
        <v>0</v>
      </c>
      <c r="H109" s="173">
        <v>0</v>
      </c>
      <c r="I109" s="173">
        <v>0</v>
      </c>
      <c r="J109" s="173">
        <f>F109+G109+H109+I109</f>
        <v>1500</v>
      </c>
    </row>
    <row r="110" spans="1:10" s="28" customFormat="1" ht="33.75">
      <c r="A110" s="34" t="s">
        <v>498</v>
      </c>
      <c r="B110" s="46" t="s">
        <v>468</v>
      </c>
      <c r="C110" s="46" t="s">
        <v>201</v>
      </c>
      <c r="D110" s="46" t="s">
        <v>459</v>
      </c>
      <c r="E110" s="46" t="s">
        <v>283</v>
      </c>
      <c r="F110" s="173">
        <v>528.3</v>
      </c>
      <c r="G110" s="173">
        <f>G111+G112</f>
        <v>0</v>
      </c>
      <c r="H110" s="173">
        <f>H111+H112</f>
        <v>0</v>
      </c>
      <c r="I110" s="173">
        <f>I111+I112</f>
        <v>0</v>
      </c>
      <c r="J110" s="173">
        <f>J111+J112</f>
        <v>528.3</v>
      </c>
    </row>
    <row r="111" spans="1:10" s="110" customFormat="1" ht="49.5" customHeight="1">
      <c r="A111" s="8" t="s">
        <v>28</v>
      </c>
      <c r="B111" s="45" t="s">
        <v>468</v>
      </c>
      <c r="C111" s="45" t="s">
        <v>201</v>
      </c>
      <c r="D111" s="45" t="s">
        <v>459</v>
      </c>
      <c r="E111" s="45" t="s">
        <v>26</v>
      </c>
      <c r="F111" s="173">
        <v>0</v>
      </c>
      <c r="G111" s="173">
        <v>0</v>
      </c>
      <c r="H111" s="173">
        <v>0</v>
      </c>
      <c r="I111" s="173">
        <v>0</v>
      </c>
      <c r="J111" s="173">
        <f aca="true" t="shared" si="6" ref="J111:J116">F111+G111+H111+I111</f>
        <v>0</v>
      </c>
    </row>
    <row r="112" spans="1:10" s="110" customFormat="1" ht="32.25" customHeight="1">
      <c r="A112" s="10" t="s">
        <v>27</v>
      </c>
      <c r="B112" s="45" t="s">
        <v>468</v>
      </c>
      <c r="C112" s="45" t="s">
        <v>201</v>
      </c>
      <c r="D112" s="45" t="s">
        <v>459</v>
      </c>
      <c r="E112" s="45" t="s">
        <v>30</v>
      </c>
      <c r="F112" s="173">
        <v>528.3</v>
      </c>
      <c r="G112" s="173">
        <v>0</v>
      </c>
      <c r="H112" s="173">
        <v>0</v>
      </c>
      <c r="I112" s="173">
        <v>0</v>
      </c>
      <c r="J112" s="173">
        <f t="shared" si="6"/>
        <v>528.3</v>
      </c>
    </row>
    <row r="113" spans="1:10" s="28" customFormat="1" ht="48" customHeight="1">
      <c r="A113" s="27" t="s">
        <v>472</v>
      </c>
      <c r="B113" s="46" t="s">
        <v>468</v>
      </c>
      <c r="C113" s="46" t="s">
        <v>201</v>
      </c>
      <c r="D113" s="46" t="s">
        <v>460</v>
      </c>
      <c r="E113" s="46" t="s">
        <v>283</v>
      </c>
      <c r="F113" s="173">
        <v>176.1</v>
      </c>
      <c r="G113" s="173">
        <v>0</v>
      </c>
      <c r="H113" s="173">
        <v>0</v>
      </c>
      <c r="I113" s="173">
        <v>0</v>
      </c>
      <c r="J113" s="173">
        <f t="shared" si="6"/>
        <v>176.1</v>
      </c>
    </row>
    <row r="114" spans="1:10" s="110" customFormat="1" ht="12.75" customHeight="1">
      <c r="A114" s="10" t="s">
        <v>27</v>
      </c>
      <c r="B114" s="45" t="s">
        <v>468</v>
      </c>
      <c r="C114" s="45" t="s">
        <v>201</v>
      </c>
      <c r="D114" s="45" t="s">
        <v>460</v>
      </c>
      <c r="E114" s="45" t="s">
        <v>30</v>
      </c>
      <c r="F114" s="173">
        <v>176.1</v>
      </c>
      <c r="G114" s="173">
        <v>0</v>
      </c>
      <c r="H114" s="173">
        <v>0</v>
      </c>
      <c r="I114" s="173">
        <v>0</v>
      </c>
      <c r="J114" s="173">
        <f t="shared" si="6"/>
        <v>176.1</v>
      </c>
    </row>
    <row r="115" spans="1:10" s="28" customFormat="1" ht="46.5" customHeight="1">
      <c r="A115" s="9" t="s">
        <v>500</v>
      </c>
      <c r="B115" s="46" t="s">
        <v>468</v>
      </c>
      <c r="C115" s="46" t="s">
        <v>201</v>
      </c>
      <c r="D115" s="46" t="s">
        <v>748</v>
      </c>
      <c r="E115" s="46" t="s">
        <v>283</v>
      </c>
      <c r="F115" s="173">
        <v>352.2</v>
      </c>
      <c r="G115" s="173">
        <v>0</v>
      </c>
      <c r="H115" s="173">
        <v>0</v>
      </c>
      <c r="I115" s="173">
        <v>0</v>
      </c>
      <c r="J115" s="173">
        <f t="shared" si="6"/>
        <v>352.2</v>
      </c>
    </row>
    <row r="116" spans="1:10" s="110" customFormat="1" ht="25.5" customHeight="1">
      <c r="A116" s="10" t="s">
        <v>27</v>
      </c>
      <c r="B116" s="45" t="s">
        <v>468</v>
      </c>
      <c r="C116" s="45" t="s">
        <v>201</v>
      </c>
      <c r="D116" s="45" t="s">
        <v>748</v>
      </c>
      <c r="E116" s="45" t="s">
        <v>30</v>
      </c>
      <c r="F116" s="173">
        <v>352.2</v>
      </c>
      <c r="G116" s="173">
        <v>0</v>
      </c>
      <c r="H116" s="173">
        <v>0</v>
      </c>
      <c r="I116" s="173">
        <v>0</v>
      </c>
      <c r="J116" s="173">
        <f t="shared" si="6"/>
        <v>352.2</v>
      </c>
    </row>
    <row r="117" spans="1:10" s="110" customFormat="1" ht="71.25" customHeight="1">
      <c r="A117" s="29" t="s">
        <v>785</v>
      </c>
      <c r="B117" s="46" t="s">
        <v>468</v>
      </c>
      <c r="C117" s="46" t="s">
        <v>201</v>
      </c>
      <c r="D117" s="45" t="s">
        <v>783</v>
      </c>
      <c r="E117" s="45" t="s">
        <v>283</v>
      </c>
      <c r="F117" s="57">
        <v>2243.267</v>
      </c>
      <c r="G117" s="57">
        <f>G118+G119</f>
        <v>0</v>
      </c>
      <c r="H117" s="57">
        <f>H118+H119</f>
        <v>0</v>
      </c>
      <c r="I117" s="57">
        <f>I118+I119</f>
        <v>0</v>
      </c>
      <c r="J117" s="57">
        <f>J118+J119</f>
        <v>2243.267</v>
      </c>
    </row>
    <row r="118" spans="1:10" s="110" customFormat="1" ht="47.25" customHeight="1">
      <c r="A118" s="8" t="s">
        <v>28</v>
      </c>
      <c r="B118" s="45" t="s">
        <v>468</v>
      </c>
      <c r="C118" s="45" t="s">
        <v>201</v>
      </c>
      <c r="D118" s="45" t="s">
        <v>783</v>
      </c>
      <c r="E118" s="45" t="s">
        <v>26</v>
      </c>
      <c r="F118" s="173">
        <v>1005.7729999999999</v>
      </c>
      <c r="G118" s="173">
        <v>0</v>
      </c>
      <c r="H118" s="173">
        <v>0</v>
      </c>
      <c r="I118" s="173">
        <v>0</v>
      </c>
      <c r="J118" s="173">
        <f>F118+G118+H118+I118</f>
        <v>1005.7729999999999</v>
      </c>
    </row>
    <row r="119" spans="1:10" s="110" customFormat="1" ht="47.25" customHeight="1">
      <c r="A119" s="10" t="s">
        <v>121</v>
      </c>
      <c r="B119" s="45" t="s">
        <v>468</v>
      </c>
      <c r="C119" s="45" t="s">
        <v>201</v>
      </c>
      <c r="D119" s="45" t="s">
        <v>783</v>
      </c>
      <c r="E119" s="45" t="s">
        <v>29</v>
      </c>
      <c r="F119" s="173">
        <v>1237.494</v>
      </c>
      <c r="G119" s="173">
        <v>0</v>
      </c>
      <c r="H119" s="173">
        <v>0</v>
      </c>
      <c r="I119" s="173">
        <v>0</v>
      </c>
      <c r="J119" s="173">
        <f>F119+G119+H119+I119</f>
        <v>1237.494</v>
      </c>
    </row>
    <row r="120" spans="1:10" s="110" customFormat="1" ht="50.25" customHeight="1">
      <c r="A120" s="29" t="s">
        <v>786</v>
      </c>
      <c r="B120" s="45" t="s">
        <v>468</v>
      </c>
      <c r="C120" s="45" t="s">
        <v>201</v>
      </c>
      <c r="D120" s="45" t="s">
        <v>784</v>
      </c>
      <c r="E120" s="45" t="s">
        <v>283</v>
      </c>
      <c r="F120" s="57">
        <v>550.8</v>
      </c>
      <c r="G120" s="57">
        <f>G121+G122</f>
        <v>0</v>
      </c>
      <c r="H120" s="57">
        <f>H121+H122</f>
        <v>0</v>
      </c>
      <c r="I120" s="57">
        <f>I121+I122</f>
        <v>0</v>
      </c>
      <c r="J120" s="57">
        <f>J121+J122</f>
        <v>550.8</v>
      </c>
    </row>
    <row r="121" spans="1:10" s="110" customFormat="1" ht="50.25" customHeight="1">
      <c r="A121" s="8" t="s">
        <v>28</v>
      </c>
      <c r="B121" s="45" t="s">
        <v>468</v>
      </c>
      <c r="C121" s="45" t="s">
        <v>201</v>
      </c>
      <c r="D121" s="45" t="s">
        <v>784</v>
      </c>
      <c r="E121" s="45" t="s">
        <v>26</v>
      </c>
      <c r="F121" s="173">
        <v>0</v>
      </c>
      <c r="G121" s="173">
        <v>0</v>
      </c>
      <c r="H121" s="173">
        <v>0</v>
      </c>
      <c r="I121" s="173">
        <v>0</v>
      </c>
      <c r="J121" s="173">
        <f>F121+G121+H121+I121</f>
        <v>0</v>
      </c>
    </row>
    <row r="122" spans="1:10" s="110" customFormat="1" ht="50.25" customHeight="1">
      <c r="A122" s="10" t="s">
        <v>121</v>
      </c>
      <c r="B122" s="45" t="s">
        <v>468</v>
      </c>
      <c r="C122" s="45" t="s">
        <v>201</v>
      </c>
      <c r="D122" s="45" t="s">
        <v>784</v>
      </c>
      <c r="E122" s="45" t="s">
        <v>29</v>
      </c>
      <c r="F122" s="173">
        <v>550.8</v>
      </c>
      <c r="G122" s="173">
        <v>0</v>
      </c>
      <c r="H122" s="173">
        <v>0</v>
      </c>
      <c r="I122" s="173">
        <v>0</v>
      </c>
      <c r="J122" s="173">
        <f>F122+G122+H122+I122</f>
        <v>550.8</v>
      </c>
    </row>
    <row r="123" spans="1:10" s="110" customFormat="1" ht="50.25" customHeight="1">
      <c r="A123" s="7" t="s">
        <v>224</v>
      </c>
      <c r="B123" s="46" t="s">
        <v>468</v>
      </c>
      <c r="C123" s="46" t="s">
        <v>201</v>
      </c>
      <c r="D123" s="46" t="s">
        <v>442</v>
      </c>
      <c r="E123" s="46" t="s">
        <v>283</v>
      </c>
      <c r="F123" s="57">
        <v>22.036</v>
      </c>
      <c r="G123" s="57">
        <f>G124</f>
        <v>0</v>
      </c>
      <c r="H123" s="57">
        <f>H124</f>
        <v>0</v>
      </c>
      <c r="I123" s="57">
        <f>I124</f>
        <v>0</v>
      </c>
      <c r="J123" s="57">
        <f>J124</f>
        <v>22.036</v>
      </c>
    </row>
    <row r="124" spans="1:10" s="110" customFormat="1" ht="50.25" customHeight="1">
      <c r="A124" s="8" t="s">
        <v>28</v>
      </c>
      <c r="B124" s="46" t="s">
        <v>468</v>
      </c>
      <c r="C124" s="46" t="s">
        <v>201</v>
      </c>
      <c r="D124" s="45" t="s">
        <v>442</v>
      </c>
      <c r="E124" s="45" t="s">
        <v>26</v>
      </c>
      <c r="F124" s="173">
        <v>22.036</v>
      </c>
      <c r="G124" s="173">
        <v>0</v>
      </c>
      <c r="H124" s="173">
        <v>0</v>
      </c>
      <c r="I124" s="173">
        <v>0</v>
      </c>
      <c r="J124" s="173">
        <f>F124+G124+H124+I124</f>
        <v>22.036</v>
      </c>
    </row>
    <row r="125" spans="1:10" s="28" customFormat="1" ht="27.75" customHeight="1">
      <c r="A125" s="9" t="s">
        <v>601</v>
      </c>
      <c r="B125" s="46" t="s">
        <v>468</v>
      </c>
      <c r="C125" s="46" t="s">
        <v>201</v>
      </c>
      <c r="D125" s="46" t="s">
        <v>276</v>
      </c>
      <c r="E125" s="46" t="s">
        <v>283</v>
      </c>
      <c r="F125" s="173">
        <v>15187.472000000002</v>
      </c>
      <c r="G125" s="173">
        <f>G126+G127+G128+G129+G130+G131+G135+G137+G139+G133+G141+G143</f>
        <v>0</v>
      </c>
      <c r="H125" s="173">
        <f>H126+H127+H128+H129+H130+H131+H135+H137+H139+H133+H141+H143</f>
        <v>0</v>
      </c>
      <c r="I125" s="173">
        <f>I126+I127+I128+I129+I130+I131+I135+I137+I139+I133+I141+I143</f>
        <v>0</v>
      </c>
      <c r="J125" s="173">
        <f>J126+J127+J128+J129+J130+J131+J135+J137+J139+J133+J141+J143</f>
        <v>15187.472000000002</v>
      </c>
    </row>
    <row r="126" spans="1:10" s="110" customFormat="1" ht="50.25" customHeight="1">
      <c r="A126" s="8" t="s">
        <v>28</v>
      </c>
      <c r="B126" s="45" t="s">
        <v>468</v>
      </c>
      <c r="C126" s="45" t="s">
        <v>201</v>
      </c>
      <c r="D126" s="45" t="s">
        <v>276</v>
      </c>
      <c r="E126" s="45" t="s">
        <v>26</v>
      </c>
      <c r="F126" s="173">
        <v>5157.352000000001</v>
      </c>
      <c r="G126" s="173">
        <v>0</v>
      </c>
      <c r="H126" s="173">
        <v>0</v>
      </c>
      <c r="I126" s="173">
        <v>0</v>
      </c>
      <c r="J126" s="173">
        <f aca="true" t="shared" si="7" ref="J126:J132">F126+G126+H126+I126</f>
        <v>5157.352000000001</v>
      </c>
    </row>
    <row r="127" spans="1:10" s="110" customFormat="1" ht="24.75" customHeight="1">
      <c r="A127" s="10" t="s">
        <v>27</v>
      </c>
      <c r="B127" s="45" t="s">
        <v>468</v>
      </c>
      <c r="C127" s="45" t="s">
        <v>201</v>
      </c>
      <c r="D127" s="45" t="s">
        <v>276</v>
      </c>
      <c r="E127" s="45" t="s">
        <v>30</v>
      </c>
      <c r="F127" s="173">
        <v>3821.668</v>
      </c>
      <c r="G127" s="173">
        <v>0</v>
      </c>
      <c r="H127" s="173">
        <v>0</v>
      </c>
      <c r="I127" s="173">
        <v>0</v>
      </c>
      <c r="J127" s="173">
        <f t="shared" si="7"/>
        <v>3821.668</v>
      </c>
    </row>
    <row r="128" spans="1:10" s="110" customFormat="1" ht="24.75" customHeight="1">
      <c r="A128" s="8" t="s">
        <v>24</v>
      </c>
      <c r="B128" s="45" t="s">
        <v>468</v>
      </c>
      <c r="C128" s="45" t="s">
        <v>201</v>
      </c>
      <c r="D128" s="45" t="s">
        <v>276</v>
      </c>
      <c r="E128" s="45" t="s">
        <v>23</v>
      </c>
      <c r="F128" s="173">
        <v>90</v>
      </c>
      <c r="G128" s="173">
        <v>0</v>
      </c>
      <c r="H128" s="173">
        <v>0</v>
      </c>
      <c r="I128" s="173">
        <v>0</v>
      </c>
      <c r="J128" s="173">
        <f t="shared" si="7"/>
        <v>90</v>
      </c>
    </row>
    <row r="129" spans="1:10" s="110" customFormat="1" ht="27" customHeight="1">
      <c r="A129" s="10" t="s">
        <v>121</v>
      </c>
      <c r="B129" s="45" t="s">
        <v>468</v>
      </c>
      <c r="C129" s="45" t="s">
        <v>201</v>
      </c>
      <c r="D129" s="45" t="s">
        <v>276</v>
      </c>
      <c r="E129" s="45" t="s">
        <v>29</v>
      </c>
      <c r="F129" s="173">
        <v>5917.952</v>
      </c>
      <c r="G129" s="173">
        <v>0</v>
      </c>
      <c r="H129" s="173">
        <v>0</v>
      </c>
      <c r="I129" s="173">
        <v>0</v>
      </c>
      <c r="J129" s="173">
        <f t="shared" si="7"/>
        <v>5917.952</v>
      </c>
    </row>
    <row r="130" spans="1:10" s="110" customFormat="1" ht="12.75" customHeight="1">
      <c r="A130" s="10" t="s">
        <v>22</v>
      </c>
      <c r="B130" s="45" t="s">
        <v>468</v>
      </c>
      <c r="C130" s="45" t="s">
        <v>201</v>
      </c>
      <c r="D130" s="45" t="s">
        <v>276</v>
      </c>
      <c r="E130" s="45" t="s">
        <v>21</v>
      </c>
      <c r="F130" s="173">
        <v>120.5</v>
      </c>
      <c r="G130" s="173">
        <v>0</v>
      </c>
      <c r="H130" s="173">
        <v>0</v>
      </c>
      <c r="I130" s="173">
        <v>0</v>
      </c>
      <c r="J130" s="173">
        <f t="shared" si="7"/>
        <v>120.5</v>
      </c>
    </row>
    <row r="131" spans="1:10" s="28" customFormat="1" ht="48.75" customHeight="1">
      <c r="A131" s="9" t="s">
        <v>571</v>
      </c>
      <c r="B131" s="46" t="s">
        <v>468</v>
      </c>
      <c r="C131" s="46" t="s">
        <v>201</v>
      </c>
      <c r="D131" s="46" t="s">
        <v>572</v>
      </c>
      <c r="E131" s="46" t="s">
        <v>283</v>
      </c>
      <c r="F131" s="173">
        <v>10</v>
      </c>
      <c r="G131" s="173">
        <v>0</v>
      </c>
      <c r="H131" s="173">
        <v>0</v>
      </c>
      <c r="I131" s="173">
        <v>0</v>
      </c>
      <c r="J131" s="173">
        <f t="shared" si="7"/>
        <v>10</v>
      </c>
    </row>
    <row r="132" spans="1:10" s="110" customFormat="1" ht="25.5" customHeight="1">
      <c r="A132" s="10" t="s">
        <v>27</v>
      </c>
      <c r="B132" s="45" t="s">
        <v>468</v>
      </c>
      <c r="C132" s="45" t="s">
        <v>201</v>
      </c>
      <c r="D132" s="45" t="s">
        <v>572</v>
      </c>
      <c r="E132" s="45" t="s">
        <v>30</v>
      </c>
      <c r="F132" s="173">
        <v>10</v>
      </c>
      <c r="G132" s="173">
        <v>0</v>
      </c>
      <c r="H132" s="173">
        <v>0</v>
      </c>
      <c r="I132" s="173">
        <v>0</v>
      </c>
      <c r="J132" s="173">
        <f t="shared" si="7"/>
        <v>10</v>
      </c>
    </row>
    <row r="133" spans="1:10" s="110" customFormat="1" ht="25.5" customHeight="1">
      <c r="A133" s="144" t="s">
        <v>751</v>
      </c>
      <c r="B133" s="45" t="s">
        <v>468</v>
      </c>
      <c r="C133" s="45" t="s">
        <v>201</v>
      </c>
      <c r="D133" s="45" t="s">
        <v>984</v>
      </c>
      <c r="E133" s="45" t="s">
        <v>283</v>
      </c>
      <c r="F133" s="57">
        <v>10</v>
      </c>
      <c r="G133" s="57">
        <f>G134</f>
        <v>0</v>
      </c>
      <c r="H133" s="57">
        <f>H134</f>
        <v>0</v>
      </c>
      <c r="I133" s="57">
        <f>I134</f>
        <v>0</v>
      </c>
      <c r="J133" s="57">
        <f>J134</f>
        <v>10</v>
      </c>
    </row>
    <row r="134" spans="1:10" s="110" customFormat="1" ht="25.5" customHeight="1">
      <c r="A134" s="10" t="s">
        <v>121</v>
      </c>
      <c r="B134" s="45" t="s">
        <v>468</v>
      </c>
      <c r="C134" s="45" t="s">
        <v>201</v>
      </c>
      <c r="D134" s="45" t="s">
        <v>984</v>
      </c>
      <c r="E134" s="45" t="s">
        <v>29</v>
      </c>
      <c r="F134" s="173">
        <v>10</v>
      </c>
      <c r="G134" s="173">
        <v>0</v>
      </c>
      <c r="H134" s="173">
        <v>0</v>
      </c>
      <c r="I134" s="173">
        <v>0</v>
      </c>
      <c r="J134" s="173">
        <f aca="true" t="shared" si="8" ref="J134:J140">F134+G134+H134+I134</f>
        <v>10</v>
      </c>
    </row>
    <row r="135" spans="1:10" s="28" customFormat="1" ht="48" customHeight="1">
      <c r="A135" s="9" t="s">
        <v>616</v>
      </c>
      <c r="B135" s="46" t="s">
        <v>468</v>
      </c>
      <c r="C135" s="46" t="s">
        <v>201</v>
      </c>
      <c r="D135" s="46" t="s">
        <v>749</v>
      </c>
      <c r="E135" s="46" t="s">
        <v>283</v>
      </c>
      <c r="F135" s="173">
        <v>10</v>
      </c>
      <c r="G135" s="173">
        <v>0</v>
      </c>
      <c r="H135" s="173">
        <v>0</v>
      </c>
      <c r="I135" s="173">
        <v>0</v>
      </c>
      <c r="J135" s="173">
        <f t="shared" si="8"/>
        <v>10</v>
      </c>
    </row>
    <row r="136" spans="1:10" s="110" customFormat="1" ht="24.75" customHeight="1">
      <c r="A136" s="10" t="s">
        <v>27</v>
      </c>
      <c r="B136" s="45" t="s">
        <v>468</v>
      </c>
      <c r="C136" s="45" t="s">
        <v>201</v>
      </c>
      <c r="D136" s="45" t="s">
        <v>749</v>
      </c>
      <c r="E136" s="45" t="s">
        <v>30</v>
      </c>
      <c r="F136" s="173">
        <v>10</v>
      </c>
      <c r="G136" s="173">
        <v>0</v>
      </c>
      <c r="H136" s="173">
        <v>0</v>
      </c>
      <c r="I136" s="173">
        <v>0</v>
      </c>
      <c r="J136" s="173">
        <f t="shared" si="8"/>
        <v>10</v>
      </c>
    </row>
    <row r="137" spans="1:10" s="28" customFormat="1" ht="47.25" customHeight="1">
      <c r="A137" s="9" t="s">
        <v>695</v>
      </c>
      <c r="B137" s="46" t="s">
        <v>468</v>
      </c>
      <c r="C137" s="46" t="s">
        <v>201</v>
      </c>
      <c r="D137" s="46" t="s">
        <v>696</v>
      </c>
      <c r="E137" s="46" t="s">
        <v>283</v>
      </c>
      <c r="F137" s="173">
        <v>0</v>
      </c>
      <c r="G137" s="173">
        <v>0</v>
      </c>
      <c r="H137" s="173">
        <v>0</v>
      </c>
      <c r="I137" s="173">
        <v>0</v>
      </c>
      <c r="J137" s="173">
        <f t="shared" si="8"/>
        <v>0</v>
      </c>
    </row>
    <row r="138" spans="1:10" s="110" customFormat="1" ht="24.75" customHeight="1">
      <c r="A138" s="10" t="s">
        <v>27</v>
      </c>
      <c r="B138" s="45" t="s">
        <v>468</v>
      </c>
      <c r="C138" s="45" t="s">
        <v>201</v>
      </c>
      <c r="D138" s="45" t="s">
        <v>696</v>
      </c>
      <c r="E138" s="45" t="s">
        <v>30</v>
      </c>
      <c r="F138" s="173">
        <v>0</v>
      </c>
      <c r="G138" s="173">
        <v>0</v>
      </c>
      <c r="H138" s="173">
        <v>0</v>
      </c>
      <c r="I138" s="173">
        <v>0</v>
      </c>
      <c r="J138" s="173">
        <f t="shared" si="8"/>
        <v>0</v>
      </c>
    </row>
    <row r="139" spans="1:10" s="28" customFormat="1" ht="46.5" customHeight="1">
      <c r="A139" s="9" t="s">
        <v>573</v>
      </c>
      <c r="B139" s="46" t="s">
        <v>468</v>
      </c>
      <c r="C139" s="46" t="s">
        <v>201</v>
      </c>
      <c r="D139" s="121" t="s">
        <v>574</v>
      </c>
      <c r="E139" s="46" t="s">
        <v>283</v>
      </c>
      <c r="F139" s="173">
        <v>10</v>
      </c>
      <c r="G139" s="173">
        <v>0</v>
      </c>
      <c r="H139" s="173">
        <v>0</v>
      </c>
      <c r="I139" s="173">
        <v>0</v>
      </c>
      <c r="J139" s="173">
        <f t="shared" si="8"/>
        <v>10</v>
      </c>
    </row>
    <row r="140" spans="1:10" s="110" customFormat="1" ht="24.75" customHeight="1">
      <c r="A140" s="10" t="s">
        <v>27</v>
      </c>
      <c r="B140" s="45" t="s">
        <v>468</v>
      </c>
      <c r="C140" s="45" t="s">
        <v>201</v>
      </c>
      <c r="D140" s="121" t="s">
        <v>574</v>
      </c>
      <c r="E140" s="45" t="s">
        <v>30</v>
      </c>
      <c r="F140" s="173">
        <v>10</v>
      </c>
      <c r="G140" s="173">
        <v>0</v>
      </c>
      <c r="H140" s="173">
        <v>0</v>
      </c>
      <c r="I140" s="173">
        <v>0</v>
      </c>
      <c r="J140" s="173">
        <f t="shared" si="8"/>
        <v>10</v>
      </c>
    </row>
    <row r="141" spans="1:10" s="110" customFormat="1" ht="75" customHeight="1">
      <c r="A141" s="144" t="s">
        <v>785</v>
      </c>
      <c r="B141" s="45" t="s">
        <v>468</v>
      </c>
      <c r="C141" s="45" t="s">
        <v>201</v>
      </c>
      <c r="D141" s="121" t="s">
        <v>985</v>
      </c>
      <c r="E141" s="45" t="s">
        <v>283</v>
      </c>
      <c r="F141" s="57">
        <v>30</v>
      </c>
      <c r="G141" s="57">
        <f>G142</f>
        <v>0</v>
      </c>
      <c r="H141" s="57">
        <f>H142</f>
        <v>0</v>
      </c>
      <c r="I141" s="57">
        <f>I142</f>
        <v>0</v>
      </c>
      <c r="J141" s="57">
        <f>J142</f>
        <v>30</v>
      </c>
    </row>
    <row r="142" spans="1:10" s="110" customFormat="1" ht="24.75" customHeight="1">
      <c r="A142" s="10" t="s">
        <v>121</v>
      </c>
      <c r="B142" s="45" t="s">
        <v>468</v>
      </c>
      <c r="C142" s="45" t="s">
        <v>201</v>
      </c>
      <c r="D142" s="121" t="s">
        <v>985</v>
      </c>
      <c r="E142" s="45" t="s">
        <v>29</v>
      </c>
      <c r="F142" s="173">
        <v>30</v>
      </c>
      <c r="G142" s="173">
        <v>0</v>
      </c>
      <c r="H142" s="173">
        <v>0</v>
      </c>
      <c r="I142" s="173">
        <v>0</v>
      </c>
      <c r="J142" s="173">
        <f>F142+G142+H142+I142</f>
        <v>30</v>
      </c>
    </row>
    <row r="143" spans="1:10" s="110" customFormat="1" ht="45.75" customHeight="1">
      <c r="A143" s="144" t="s">
        <v>786</v>
      </c>
      <c r="B143" s="45" t="s">
        <v>468</v>
      </c>
      <c r="C143" s="45" t="s">
        <v>201</v>
      </c>
      <c r="D143" s="121" t="s">
        <v>986</v>
      </c>
      <c r="E143" s="45" t="s">
        <v>283</v>
      </c>
      <c r="F143" s="57">
        <v>10</v>
      </c>
      <c r="G143" s="57">
        <f>G144</f>
        <v>0</v>
      </c>
      <c r="H143" s="57">
        <f>H144</f>
        <v>0</v>
      </c>
      <c r="I143" s="57">
        <f>I144</f>
        <v>0</v>
      </c>
      <c r="J143" s="57">
        <f>J144</f>
        <v>10</v>
      </c>
    </row>
    <row r="144" spans="1:10" s="110" customFormat="1" ht="24.75" customHeight="1">
      <c r="A144" s="10" t="s">
        <v>121</v>
      </c>
      <c r="B144" s="45" t="s">
        <v>468</v>
      </c>
      <c r="C144" s="45" t="s">
        <v>201</v>
      </c>
      <c r="D144" s="121" t="s">
        <v>986</v>
      </c>
      <c r="E144" s="45" t="s">
        <v>29</v>
      </c>
      <c r="F144" s="173">
        <v>10</v>
      </c>
      <c r="G144" s="173">
        <v>0</v>
      </c>
      <c r="H144" s="173">
        <v>0</v>
      </c>
      <c r="I144" s="173">
        <v>0</v>
      </c>
      <c r="J144" s="173">
        <f aca="true" t="shared" si="9" ref="J144:J150">F144+G144+H144+I144</f>
        <v>10</v>
      </c>
    </row>
    <row r="145" spans="1:10" s="110" customFormat="1" ht="12.75" customHeight="1">
      <c r="A145" s="109" t="s">
        <v>482</v>
      </c>
      <c r="B145" s="44" t="s">
        <v>468</v>
      </c>
      <c r="C145" s="44" t="s">
        <v>481</v>
      </c>
      <c r="D145" s="2"/>
      <c r="E145" s="2"/>
      <c r="F145" s="172">
        <v>633.967</v>
      </c>
      <c r="G145" s="172">
        <v>0</v>
      </c>
      <c r="H145" s="172">
        <v>0</v>
      </c>
      <c r="I145" s="172">
        <v>0</v>
      </c>
      <c r="J145" s="172">
        <f t="shared" si="9"/>
        <v>633.967</v>
      </c>
    </row>
    <row r="146" spans="1:10" s="110" customFormat="1" ht="12.75" customHeight="1">
      <c r="A146" s="9" t="s">
        <v>149</v>
      </c>
      <c r="B146" s="46" t="s">
        <v>468</v>
      </c>
      <c r="C146" s="46" t="s">
        <v>481</v>
      </c>
      <c r="D146" s="46" t="s">
        <v>96</v>
      </c>
      <c r="E146" s="44"/>
      <c r="F146" s="173">
        <v>633.967</v>
      </c>
      <c r="G146" s="173">
        <v>0</v>
      </c>
      <c r="H146" s="173">
        <v>0</v>
      </c>
      <c r="I146" s="173">
        <v>0</v>
      </c>
      <c r="J146" s="173">
        <f t="shared" si="9"/>
        <v>633.967</v>
      </c>
    </row>
    <row r="147" spans="1:10" s="110" customFormat="1" ht="12.75" customHeight="1">
      <c r="A147" s="7" t="s">
        <v>95</v>
      </c>
      <c r="B147" s="46" t="s">
        <v>468</v>
      </c>
      <c r="C147" s="46" t="s">
        <v>481</v>
      </c>
      <c r="D147" s="46" t="s">
        <v>97</v>
      </c>
      <c r="E147" s="44"/>
      <c r="F147" s="173">
        <v>633.967</v>
      </c>
      <c r="G147" s="173">
        <v>0</v>
      </c>
      <c r="H147" s="173">
        <v>0</v>
      </c>
      <c r="I147" s="173">
        <v>0</v>
      </c>
      <c r="J147" s="173">
        <f t="shared" si="9"/>
        <v>633.967</v>
      </c>
    </row>
    <row r="148" spans="1:10" s="110" customFormat="1" ht="12.75" customHeight="1">
      <c r="A148" s="9" t="s">
        <v>282</v>
      </c>
      <c r="B148" s="46" t="s">
        <v>468</v>
      </c>
      <c r="C148" s="46" t="s">
        <v>481</v>
      </c>
      <c r="D148" s="46" t="s">
        <v>98</v>
      </c>
      <c r="E148" s="46" t="s">
        <v>283</v>
      </c>
      <c r="F148" s="173">
        <v>633.967</v>
      </c>
      <c r="G148" s="173">
        <v>0</v>
      </c>
      <c r="H148" s="173">
        <v>0</v>
      </c>
      <c r="I148" s="173">
        <v>0</v>
      </c>
      <c r="J148" s="173">
        <f t="shared" si="9"/>
        <v>633.967</v>
      </c>
    </row>
    <row r="149" spans="1:10" s="110" customFormat="1" ht="23.25" customHeight="1">
      <c r="A149" s="9" t="s">
        <v>101</v>
      </c>
      <c r="B149" s="46" t="s">
        <v>468</v>
      </c>
      <c r="C149" s="46" t="s">
        <v>481</v>
      </c>
      <c r="D149" s="46" t="s">
        <v>99</v>
      </c>
      <c r="E149" s="46" t="s">
        <v>283</v>
      </c>
      <c r="F149" s="173">
        <v>633.967</v>
      </c>
      <c r="G149" s="173">
        <v>0</v>
      </c>
      <c r="H149" s="173">
        <v>0</v>
      </c>
      <c r="I149" s="173">
        <v>0</v>
      </c>
      <c r="J149" s="173">
        <f t="shared" si="9"/>
        <v>633.967</v>
      </c>
    </row>
    <row r="150" spans="1:10" s="110" customFormat="1" ht="49.5" customHeight="1">
      <c r="A150" s="8" t="s">
        <v>28</v>
      </c>
      <c r="B150" s="45" t="s">
        <v>468</v>
      </c>
      <c r="C150" s="45" t="s">
        <v>481</v>
      </c>
      <c r="D150" s="45" t="s">
        <v>99</v>
      </c>
      <c r="E150" s="45" t="s">
        <v>26</v>
      </c>
      <c r="F150" s="173">
        <v>633.967</v>
      </c>
      <c r="G150" s="173">
        <v>0</v>
      </c>
      <c r="H150" s="173">
        <v>0</v>
      </c>
      <c r="I150" s="173">
        <v>0</v>
      </c>
      <c r="J150" s="173">
        <f t="shared" si="9"/>
        <v>633.967</v>
      </c>
    </row>
    <row r="151" spans="1:10" ht="53.25" customHeight="1">
      <c r="A151" s="4" t="s">
        <v>146</v>
      </c>
      <c r="B151" s="75" t="s">
        <v>145</v>
      </c>
      <c r="C151" s="75" t="s">
        <v>245</v>
      </c>
      <c r="D151" s="75"/>
      <c r="E151" s="75" t="s">
        <v>245</v>
      </c>
      <c r="F151" s="61">
        <v>685611.97</v>
      </c>
      <c r="G151" s="61">
        <f>G162+G209+G190+G201+G242+G265+G152+G159+G255+G259+G174</f>
        <v>1019.45</v>
      </c>
      <c r="H151" s="61">
        <f>H162+H209+H190+H201+H242+H265+H152+H159+H255+H259+H174</f>
        <v>0</v>
      </c>
      <c r="I151" s="61">
        <f>I162+I209+I190+I201+I242+I265+I152+I159+I255+I259+I174</f>
        <v>0</v>
      </c>
      <c r="J151" s="61">
        <f>J162+J209+J190+J201+J242+J265+J152+J159+J255+J259+J174</f>
        <v>686631.4199999999</v>
      </c>
    </row>
    <row r="152" spans="1:10" ht="12.75" customHeight="1">
      <c r="A152" s="5" t="s">
        <v>54</v>
      </c>
      <c r="B152" s="44" t="s">
        <v>145</v>
      </c>
      <c r="C152" s="44" t="s">
        <v>195</v>
      </c>
      <c r="D152" s="44"/>
      <c r="E152" s="44"/>
      <c r="F152" s="64">
        <v>450</v>
      </c>
      <c r="G152" s="64">
        <f>G155+G157+G153</f>
        <v>240</v>
      </c>
      <c r="H152" s="64">
        <f>H155+H157+H153</f>
        <v>0</v>
      </c>
      <c r="I152" s="64">
        <f>I155+I157+I153</f>
        <v>0</v>
      </c>
      <c r="J152" s="64">
        <f>J155+J157+J153</f>
        <v>690</v>
      </c>
    </row>
    <row r="153" spans="1:10" ht="32.25" customHeight="1">
      <c r="A153" s="8" t="s">
        <v>934</v>
      </c>
      <c r="B153" s="45" t="s">
        <v>145</v>
      </c>
      <c r="C153" s="45" t="s">
        <v>195</v>
      </c>
      <c r="D153" s="45" t="s">
        <v>272</v>
      </c>
      <c r="E153" s="45" t="s">
        <v>283</v>
      </c>
      <c r="F153" s="57">
        <v>450</v>
      </c>
      <c r="G153" s="57">
        <f>G154</f>
        <v>240</v>
      </c>
      <c r="H153" s="57">
        <f>H154</f>
        <v>0</v>
      </c>
      <c r="I153" s="57">
        <f>I154</f>
        <v>0</v>
      </c>
      <c r="J153" s="57">
        <f>J154</f>
        <v>690</v>
      </c>
    </row>
    <row r="154" spans="1:10" ht="26.25" customHeight="1">
      <c r="A154" s="8" t="s">
        <v>27</v>
      </c>
      <c r="B154" s="45" t="s">
        <v>145</v>
      </c>
      <c r="C154" s="45" t="s">
        <v>195</v>
      </c>
      <c r="D154" s="45" t="s">
        <v>272</v>
      </c>
      <c r="E154" s="45" t="s">
        <v>30</v>
      </c>
      <c r="F154" s="57">
        <v>450</v>
      </c>
      <c r="G154" s="57">
        <v>240</v>
      </c>
      <c r="H154" s="57">
        <v>0</v>
      </c>
      <c r="I154" s="57">
        <v>0</v>
      </c>
      <c r="J154" s="57">
        <f>F154+G154+H154+I154</f>
        <v>690</v>
      </c>
    </row>
    <row r="155" spans="1:10" s="17" customFormat="1" ht="128.25" customHeight="1">
      <c r="A155" s="7" t="s">
        <v>700</v>
      </c>
      <c r="B155" s="46" t="s">
        <v>145</v>
      </c>
      <c r="C155" s="46" t="s">
        <v>195</v>
      </c>
      <c r="D155" s="46" t="s">
        <v>701</v>
      </c>
      <c r="E155" s="46" t="s">
        <v>283</v>
      </c>
      <c r="F155" s="63">
        <v>0</v>
      </c>
      <c r="G155" s="63">
        <f>G156</f>
        <v>0</v>
      </c>
      <c r="H155" s="63">
        <f>H156</f>
        <v>0</v>
      </c>
      <c r="I155" s="63">
        <f>I156</f>
        <v>0</v>
      </c>
      <c r="J155" s="63">
        <f>J156</f>
        <v>0</v>
      </c>
    </row>
    <row r="156" spans="1:10" s="24" customFormat="1" ht="26.25" customHeight="1">
      <c r="A156" s="8" t="s">
        <v>27</v>
      </c>
      <c r="B156" s="45" t="s">
        <v>145</v>
      </c>
      <c r="C156" s="45" t="s">
        <v>195</v>
      </c>
      <c r="D156" s="45" t="s">
        <v>701</v>
      </c>
      <c r="E156" s="45" t="s">
        <v>30</v>
      </c>
      <c r="F156" s="173">
        <v>0</v>
      </c>
      <c r="G156" s="173">
        <v>0</v>
      </c>
      <c r="H156" s="173">
        <v>0</v>
      </c>
      <c r="I156" s="173">
        <v>0</v>
      </c>
      <c r="J156" s="173">
        <f>F156+G156+H156+I156</f>
        <v>0</v>
      </c>
    </row>
    <row r="157" spans="1:10" s="24" customFormat="1" ht="138.75" customHeight="1">
      <c r="A157" s="7" t="s">
        <v>702</v>
      </c>
      <c r="B157" s="46" t="s">
        <v>145</v>
      </c>
      <c r="C157" s="46" t="s">
        <v>195</v>
      </c>
      <c r="D157" s="46" t="s">
        <v>756</v>
      </c>
      <c r="E157" s="46" t="s">
        <v>283</v>
      </c>
      <c r="F157" s="63">
        <v>0</v>
      </c>
      <c r="G157" s="63">
        <f>G158</f>
        <v>0</v>
      </c>
      <c r="H157" s="63">
        <f>H158</f>
        <v>0</v>
      </c>
      <c r="I157" s="63">
        <f>I158</f>
        <v>0</v>
      </c>
      <c r="J157" s="63">
        <f>J158</f>
        <v>0</v>
      </c>
    </row>
    <row r="158" spans="1:10" s="24" customFormat="1" ht="27.75" customHeight="1">
      <c r="A158" s="8" t="s">
        <v>27</v>
      </c>
      <c r="B158" s="45" t="s">
        <v>145</v>
      </c>
      <c r="C158" s="45" t="s">
        <v>195</v>
      </c>
      <c r="D158" s="45" t="s">
        <v>756</v>
      </c>
      <c r="E158" s="45" t="s">
        <v>30</v>
      </c>
      <c r="F158" s="173">
        <v>0</v>
      </c>
      <c r="G158" s="173">
        <v>0</v>
      </c>
      <c r="H158" s="173">
        <v>0</v>
      </c>
      <c r="I158" s="173">
        <v>0</v>
      </c>
      <c r="J158" s="173">
        <f>F158+G158+H158+I158</f>
        <v>0</v>
      </c>
    </row>
    <row r="159" spans="1:10" s="24" customFormat="1" ht="27.75" customHeight="1">
      <c r="A159" s="116" t="s">
        <v>33</v>
      </c>
      <c r="B159" s="2" t="s">
        <v>145</v>
      </c>
      <c r="C159" s="2" t="s">
        <v>73</v>
      </c>
      <c r="D159" s="2"/>
      <c r="E159" s="2"/>
      <c r="F159" s="64">
        <v>605.7</v>
      </c>
      <c r="G159" s="64">
        <f aca="true" t="shared" si="10" ref="G159:J160">G160</f>
        <v>0</v>
      </c>
      <c r="H159" s="64">
        <f t="shared" si="10"/>
        <v>0</v>
      </c>
      <c r="I159" s="64">
        <f t="shared" si="10"/>
        <v>0</v>
      </c>
      <c r="J159" s="64">
        <f t="shared" si="10"/>
        <v>605.7</v>
      </c>
    </row>
    <row r="160" spans="1:10" s="24" customFormat="1" ht="52.5" customHeight="1">
      <c r="A160" s="8" t="s">
        <v>709</v>
      </c>
      <c r="B160" s="45" t="s">
        <v>145</v>
      </c>
      <c r="C160" s="45" t="s">
        <v>73</v>
      </c>
      <c r="D160" s="45" t="s">
        <v>853</v>
      </c>
      <c r="E160" s="45" t="s">
        <v>283</v>
      </c>
      <c r="F160" s="57">
        <v>605.7</v>
      </c>
      <c r="G160" s="57">
        <f t="shared" si="10"/>
        <v>0</v>
      </c>
      <c r="H160" s="57">
        <f t="shared" si="10"/>
        <v>0</v>
      </c>
      <c r="I160" s="57">
        <f t="shared" si="10"/>
        <v>0</v>
      </c>
      <c r="J160" s="57">
        <f t="shared" si="10"/>
        <v>605.7</v>
      </c>
    </row>
    <row r="161" spans="1:10" s="24" customFormat="1" ht="27.75" customHeight="1">
      <c r="A161" s="8" t="s">
        <v>27</v>
      </c>
      <c r="B161" s="45" t="s">
        <v>145</v>
      </c>
      <c r="C161" s="45" t="s">
        <v>73</v>
      </c>
      <c r="D161" s="45" t="s">
        <v>853</v>
      </c>
      <c r="E161" s="45" t="s">
        <v>30</v>
      </c>
      <c r="F161" s="173">
        <v>605.7</v>
      </c>
      <c r="G161" s="173">
        <v>0</v>
      </c>
      <c r="H161" s="173">
        <v>0</v>
      </c>
      <c r="I161" s="173">
        <v>0</v>
      </c>
      <c r="J161" s="173">
        <f>F161+G161+H161+I161</f>
        <v>605.7</v>
      </c>
    </row>
    <row r="162" spans="1:10" s="20" customFormat="1" ht="12.75">
      <c r="A162" s="5" t="s">
        <v>143</v>
      </c>
      <c r="B162" s="44" t="s">
        <v>145</v>
      </c>
      <c r="C162" s="44" t="s">
        <v>141</v>
      </c>
      <c r="D162" s="44"/>
      <c r="E162" s="44"/>
      <c r="F162" s="172">
        <v>102934.92700000001</v>
      </c>
      <c r="G162" s="172">
        <f>G163+G166</f>
        <v>0.001</v>
      </c>
      <c r="H162" s="172">
        <f>H163+H166</f>
        <v>0</v>
      </c>
      <c r="I162" s="172">
        <v>0</v>
      </c>
      <c r="J162" s="172">
        <f>F162+G162+H162+I162</f>
        <v>102934.92800000001</v>
      </c>
    </row>
    <row r="163" spans="1:10" s="21" customFormat="1" ht="36.75" customHeight="1">
      <c r="A163" s="7" t="s">
        <v>552</v>
      </c>
      <c r="B163" s="46" t="s">
        <v>145</v>
      </c>
      <c r="C163" s="46" t="s">
        <v>141</v>
      </c>
      <c r="D163" s="46" t="s">
        <v>554</v>
      </c>
      <c r="E163" s="46" t="s">
        <v>283</v>
      </c>
      <c r="F163" s="173">
        <v>52467.3</v>
      </c>
      <c r="G163" s="173">
        <v>0</v>
      </c>
      <c r="H163" s="173">
        <v>0</v>
      </c>
      <c r="I163" s="173">
        <v>0</v>
      </c>
      <c r="J163" s="173">
        <f>F163+G163+H163+I163</f>
        <v>52467.3</v>
      </c>
    </row>
    <row r="164" spans="1:10" s="21" customFormat="1" ht="35.25" customHeight="1">
      <c r="A164" s="7" t="s">
        <v>475</v>
      </c>
      <c r="B164" s="46" t="s">
        <v>145</v>
      </c>
      <c r="C164" s="46" t="s">
        <v>141</v>
      </c>
      <c r="D164" s="46" t="s">
        <v>553</v>
      </c>
      <c r="E164" s="46" t="s">
        <v>283</v>
      </c>
      <c r="F164" s="173">
        <v>52467.3</v>
      </c>
      <c r="G164" s="173">
        <v>0</v>
      </c>
      <c r="H164" s="173">
        <v>0</v>
      </c>
      <c r="I164" s="173">
        <v>0</v>
      </c>
      <c r="J164" s="173">
        <f>F164+G164+H164+I164</f>
        <v>52467.3</v>
      </c>
    </row>
    <row r="165" spans="1:10" s="20" customFormat="1" ht="24.75" customHeight="1">
      <c r="A165" s="8" t="s">
        <v>27</v>
      </c>
      <c r="B165" s="45" t="s">
        <v>145</v>
      </c>
      <c r="C165" s="45" t="s">
        <v>141</v>
      </c>
      <c r="D165" s="45" t="s">
        <v>553</v>
      </c>
      <c r="E165" s="45" t="s">
        <v>30</v>
      </c>
      <c r="F165" s="173">
        <v>52467.3</v>
      </c>
      <c r="G165" s="173">
        <v>0</v>
      </c>
      <c r="H165" s="173">
        <v>0</v>
      </c>
      <c r="I165" s="173">
        <v>0</v>
      </c>
      <c r="J165" s="173">
        <f>F165+G165+H165+I165</f>
        <v>52467.3</v>
      </c>
    </row>
    <row r="166" spans="1:10" s="21" customFormat="1" ht="12.75">
      <c r="A166" s="7" t="s">
        <v>120</v>
      </c>
      <c r="B166" s="46" t="s">
        <v>145</v>
      </c>
      <c r="C166" s="46" t="s">
        <v>141</v>
      </c>
      <c r="D166" s="46" t="s">
        <v>247</v>
      </c>
      <c r="E166" s="46" t="s">
        <v>283</v>
      </c>
      <c r="F166" s="173">
        <v>50467.62699999999</v>
      </c>
      <c r="G166" s="173">
        <f aca="true" t="shared" si="11" ref="G166:J167">G167</f>
        <v>0.001</v>
      </c>
      <c r="H166" s="173">
        <f t="shared" si="11"/>
        <v>0</v>
      </c>
      <c r="I166" s="173">
        <f t="shared" si="11"/>
        <v>0</v>
      </c>
      <c r="J166" s="173">
        <f t="shared" si="11"/>
        <v>50467.628</v>
      </c>
    </row>
    <row r="167" spans="1:10" s="20" customFormat="1" ht="22.5">
      <c r="A167" s="7" t="s">
        <v>151</v>
      </c>
      <c r="B167" s="46" t="s">
        <v>145</v>
      </c>
      <c r="C167" s="46" t="s">
        <v>141</v>
      </c>
      <c r="D167" s="46" t="s">
        <v>248</v>
      </c>
      <c r="E167" s="46" t="s">
        <v>283</v>
      </c>
      <c r="F167" s="173">
        <v>50467.62699999999</v>
      </c>
      <c r="G167" s="173">
        <f t="shared" si="11"/>
        <v>0.001</v>
      </c>
      <c r="H167" s="173">
        <f t="shared" si="11"/>
        <v>0</v>
      </c>
      <c r="I167" s="173">
        <f t="shared" si="11"/>
        <v>0</v>
      </c>
      <c r="J167" s="173">
        <f t="shared" si="11"/>
        <v>50467.628</v>
      </c>
    </row>
    <row r="168" spans="1:10" s="21" customFormat="1" ht="23.25" customHeight="1">
      <c r="A168" s="7" t="s">
        <v>504</v>
      </c>
      <c r="B168" s="46" t="s">
        <v>145</v>
      </c>
      <c r="C168" s="46" t="s">
        <v>141</v>
      </c>
      <c r="D168" s="46" t="s">
        <v>249</v>
      </c>
      <c r="E168" s="46" t="s">
        <v>283</v>
      </c>
      <c r="F168" s="173">
        <v>50467.62699999999</v>
      </c>
      <c r="G168" s="173">
        <f>G169+G171</f>
        <v>0.001</v>
      </c>
      <c r="H168" s="173">
        <f>H169+H171</f>
        <v>0</v>
      </c>
      <c r="I168" s="173">
        <f>I169+I171</f>
        <v>0</v>
      </c>
      <c r="J168" s="173">
        <f>J169+J171</f>
        <v>50467.628</v>
      </c>
    </row>
    <row r="169" spans="1:10" s="19" customFormat="1" ht="38.25" customHeight="1">
      <c r="A169" s="7" t="s">
        <v>579</v>
      </c>
      <c r="B169" s="46" t="s">
        <v>145</v>
      </c>
      <c r="C169" s="46" t="s">
        <v>141</v>
      </c>
      <c r="D169" s="46" t="s">
        <v>577</v>
      </c>
      <c r="E169" s="46" t="s">
        <v>283</v>
      </c>
      <c r="F169" s="173">
        <v>4321.053</v>
      </c>
      <c r="G169" s="173">
        <f>G170</f>
        <v>0</v>
      </c>
      <c r="H169" s="173">
        <f>H170</f>
        <v>0</v>
      </c>
      <c r="I169" s="173">
        <f>I170</f>
        <v>0</v>
      </c>
      <c r="J169" s="173">
        <f>J170</f>
        <v>4321.053</v>
      </c>
    </row>
    <row r="170" spans="1:10" s="19" customFormat="1" ht="24" customHeight="1">
      <c r="A170" s="8" t="s">
        <v>27</v>
      </c>
      <c r="B170" s="45" t="s">
        <v>145</v>
      </c>
      <c r="C170" s="45" t="s">
        <v>141</v>
      </c>
      <c r="D170" s="45" t="s">
        <v>577</v>
      </c>
      <c r="E170" s="45" t="s">
        <v>30</v>
      </c>
      <c r="F170" s="173">
        <v>4321.053</v>
      </c>
      <c r="G170" s="173">
        <v>0</v>
      </c>
      <c r="H170" s="173">
        <v>0</v>
      </c>
      <c r="I170" s="173">
        <v>0</v>
      </c>
      <c r="J170" s="173">
        <f>F170+G170+H170+I170</f>
        <v>4321.053</v>
      </c>
    </row>
    <row r="171" spans="1:10" s="19" customFormat="1" ht="46.5" customHeight="1">
      <c r="A171" s="7" t="s">
        <v>580</v>
      </c>
      <c r="B171" s="46" t="s">
        <v>145</v>
      </c>
      <c r="C171" s="46" t="s">
        <v>141</v>
      </c>
      <c r="D171" s="46" t="s">
        <v>578</v>
      </c>
      <c r="E171" s="46" t="s">
        <v>283</v>
      </c>
      <c r="F171" s="173">
        <v>46146.57399999999</v>
      </c>
      <c r="G171" s="173">
        <f>G172+G173</f>
        <v>0.001</v>
      </c>
      <c r="H171" s="173">
        <f>H172+H173</f>
        <v>0</v>
      </c>
      <c r="I171" s="173">
        <f>I172+I173</f>
        <v>0</v>
      </c>
      <c r="J171" s="173">
        <f>J172+J173</f>
        <v>46146.575</v>
      </c>
    </row>
    <row r="172" spans="1:10" s="19" customFormat="1" ht="24" customHeight="1">
      <c r="A172" s="8" t="s">
        <v>27</v>
      </c>
      <c r="B172" s="45" t="s">
        <v>145</v>
      </c>
      <c r="C172" s="45" t="s">
        <v>141</v>
      </c>
      <c r="D172" s="45" t="s">
        <v>578</v>
      </c>
      <c r="E172" s="45" t="s">
        <v>30</v>
      </c>
      <c r="F172" s="173">
        <v>14317.124999999998</v>
      </c>
      <c r="G172" s="173">
        <v>0</v>
      </c>
      <c r="H172" s="173">
        <v>0</v>
      </c>
      <c r="I172" s="173">
        <v>0</v>
      </c>
      <c r="J172" s="173">
        <f>F172+G172+H172+I172</f>
        <v>14317.124999999998</v>
      </c>
    </row>
    <row r="173" spans="1:10" s="19" customFormat="1" ht="24" customHeight="1">
      <c r="A173" s="8" t="s">
        <v>121</v>
      </c>
      <c r="B173" s="45" t="s">
        <v>145</v>
      </c>
      <c r="C173" s="45" t="s">
        <v>141</v>
      </c>
      <c r="D173" s="45" t="s">
        <v>578</v>
      </c>
      <c r="E173" s="45" t="s">
        <v>29</v>
      </c>
      <c r="F173" s="173">
        <v>31829.448999999997</v>
      </c>
      <c r="G173" s="173">
        <v>0.001</v>
      </c>
      <c r="H173" s="173">
        <v>0</v>
      </c>
      <c r="I173" s="173">
        <v>0</v>
      </c>
      <c r="J173" s="173">
        <f>F173+G173+H173+I173</f>
        <v>31829.449999999997</v>
      </c>
    </row>
    <row r="174" spans="1:10" s="19" customFormat="1" ht="15.75" customHeight="1">
      <c r="A174" s="116" t="s">
        <v>774</v>
      </c>
      <c r="B174" s="2" t="s">
        <v>145</v>
      </c>
      <c r="C174" s="2" t="s">
        <v>773</v>
      </c>
      <c r="D174" s="45"/>
      <c r="E174" s="45"/>
      <c r="F174" s="172">
        <v>162295.902</v>
      </c>
      <c r="G174" s="172">
        <f>G175+G183</f>
        <v>0</v>
      </c>
      <c r="H174" s="172">
        <f>H175+H183</f>
        <v>0</v>
      </c>
      <c r="I174" s="172">
        <f>I175+I183</f>
        <v>0</v>
      </c>
      <c r="J174" s="172">
        <f>J175+J183</f>
        <v>162295.902</v>
      </c>
    </row>
    <row r="175" spans="1:10" s="19" customFormat="1" ht="48" customHeight="1">
      <c r="A175" s="143" t="s">
        <v>779</v>
      </c>
      <c r="B175" s="45" t="s">
        <v>145</v>
      </c>
      <c r="C175" s="45" t="s">
        <v>773</v>
      </c>
      <c r="D175" s="45" t="s">
        <v>775</v>
      </c>
      <c r="E175" s="45" t="s">
        <v>283</v>
      </c>
      <c r="F175" s="69">
        <v>162115.7</v>
      </c>
      <c r="G175" s="69">
        <f>G176</f>
        <v>0</v>
      </c>
      <c r="H175" s="69">
        <f>H176</f>
        <v>0</v>
      </c>
      <c r="I175" s="69">
        <f>I176</f>
        <v>0</v>
      </c>
      <c r="J175" s="69">
        <f>J176</f>
        <v>162115.7</v>
      </c>
    </row>
    <row r="176" spans="1:10" s="19" customFormat="1" ht="24" customHeight="1">
      <c r="A176" s="136" t="s">
        <v>780</v>
      </c>
      <c r="B176" s="45" t="s">
        <v>145</v>
      </c>
      <c r="C176" s="45" t="s">
        <v>773</v>
      </c>
      <c r="D176" s="45" t="s">
        <v>776</v>
      </c>
      <c r="E176" s="45" t="s">
        <v>283</v>
      </c>
      <c r="F176" s="69">
        <v>162115.7</v>
      </c>
      <c r="G176" s="69">
        <f>G177+G180</f>
        <v>0</v>
      </c>
      <c r="H176" s="69">
        <f>H177+H180</f>
        <v>0</v>
      </c>
      <c r="I176" s="69">
        <f>I177+I180</f>
        <v>0</v>
      </c>
      <c r="J176" s="69">
        <f>J177+J180</f>
        <v>162115.7</v>
      </c>
    </row>
    <row r="177" spans="1:10" s="19" customFormat="1" ht="24" customHeight="1">
      <c r="A177" s="136" t="s">
        <v>778</v>
      </c>
      <c r="B177" s="45" t="s">
        <v>145</v>
      </c>
      <c r="C177" s="45" t="s">
        <v>773</v>
      </c>
      <c r="D177" s="45" t="s">
        <v>777</v>
      </c>
      <c r="E177" s="45" t="s">
        <v>283</v>
      </c>
      <c r="F177" s="69">
        <v>12115.7</v>
      </c>
      <c r="G177" s="69">
        <f>G178+G179</f>
        <v>0</v>
      </c>
      <c r="H177" s="69">
        <f>H178+H179</f>
        <v>0</v>
      </c>
      <c r="I177" s="69">
        <f>I178+I179</f>
        <v>0</v>
      </c>
      <c r="J177" s="69">
        <f>J178+J179</f>
        <v>12115.7</v>
      </c>
    </row>
    <row r="178" spans="1:10" s="19" customFormat="1" ht="24" customHeight="1">
      <c r="A178" s="8" t="s">
        <v>27</v>
      </c>
      <c r="B178" s="45" t="s">
        <v>145</v>
      </c>
      <c r="C178" s="45" t="s">
        <v>773</v>
      </c>
      <c r="D178" s="45" t="s">
        <v>777</v>
      </c>
      <c r="E178" s="45" t="s">
        <v>30</v>
      </c>
      <c r="F178" s="173">
        <v>0</v>
      </c>
      <c r="G178" s="173">
        <v>0</v>
      </c>
      <c r="H178" s="173">
        <v>0</v>
      </c>
      <c r="I178" s="173">
        <v>0</v>
      </c>
      <c r="J178" s="173">
        <f>F178+G178+H178+I178</f>
        <v>0</v>
      </c>
    </row>
    <row r="179" spans="1:10" s="19" customFormat="1" ht="24" customHeight="1">
      <c r="A179" s="8" t="s">
        <v>327</v>
      </c>
      <c r="B179" s="45" t="s">
        <v>145</v>
      </c>
      <c r="C179" s="45" t="s">
        <v>773</v>
      </c>
      <c r="D179" s="45" t="s">
        <v>777</v>
      </c>
      <c r="E179" s="45" t="s">
        <v>56</v>
      </c>
      <c r="F179" s="173">
        <v>12115.7</v>
      </c>
      <c r="G179" s="173">
        <v>0</v>
      </c>
      <c r="H179" s="173">
        <v>0</v>
      </c>
      <c r="I179" s="173">
        <v>0</v>
      </c>
      <c r="J179" s="173">
        <f>F179+G179+H179+I179</f>
        <v>12115.7</v>
      </c>
    </row>
    <row r="180" spans="1:10" s="19" customFormat="1" ht="24" customHeight="1">
      <c r="A180" s="8" t="s">
        <v>859</v>
      </c>
      <c r="B180" s="45" t="s">
        <v>145</v>
      </c>
      <c r="C180" s="45" t="s">
        <v>773</v>
      </c>
      <c r="D180" s="45" t="s">
        <v>858</v>
      </c>
      <c r="E180" s="45" t="s">
        <v>283</v>
      </c>
      <c r="F180" s="69">
        <v>150000</v>
      </c>
      <c r="G180" s="69">
        <f>G181+G182</f>
        <v>0</v>
      </c>
      <c r="H180" s="69">
        <f>H181+H182</f>
        <v>0</v>
      </c>
      <c r="I180" s="69">
        <f>I181+I182</f>
        <v>0</v>
      </c>
      <c r="J180" s="69">
        <f>J181+J182</f>
        <v>150000</v>
      </c>
    </row>
    <row r="181" spans="1:10" s="19" customFormat="1" ht="24" customHeight="1">
      <c r="A181" s="8" t="s">
        <v>27</v>
      </c>
      <c r="B181" s="45" t="s">
        <v>145</v>
      </c>
      <c r="C181" s="45" t="s">
        <v>773</v>
      </c>
      <c r="D181" s="45" t="s">
        <v>858</v>
      </c>
      <c r="E181" s="45" t="s">
        <v>30</v>
      </c>
      <c r="F181" s="173">
        <v>0</v>
      </c>
      <c r="G181" s="173">
        <v>0</v>
      </c>
      <c r="H181" s="173">
        <v>0</v>
      </c>
      <c r="I181" s="173">
        <v>0</v>
      </c>
      <c r="J181" s="173">
        <f>F181+G181+H181+I181</f>
        <v>0</v>
      </c>
    </row>
    <row r="182" spans="1:10" s="19" customFormat="1" ht="24" customHeight="1">
      <c r="A182" s="8" t="s">
        <v>327</v>
      </c>
      <c r="B182" s="45" t="s">
        <v>145</v>
      </c>
      <c r="C182" s="45" t="s">
        <v>773</v>
      </c>
      <c r="D182" s="45" t="s">
        <v>858</v>
      </c>
      <c r="E182" s="45" t="s">
        <v>56</v>
      </c>
      <c r="F182" s="173">
        <v>150000</v>
      </c>
      <c r="G182" s="173">
        <v>0</v>
      </c>
      <c r="H182" s="173">
        <v>0</v>
      </c>
      <c r="I182" s="173">
        <v>0</v>
      </c>
      <c r="J182" s="173">
        <f>F182+G182+H182+I182</f>
        <v>150000</v>
      </c>
    </row>
    <row r="183" spans="1:10" s="19" customFormat="1" ht="24" customHeight="1">
      <c r="A183" s="7" t="s">
        <v>821</v>
      </c>
      <c r="B183" s="45" t="s">
        <v>145</v>
      </c>
      <c r="C183" s="45" t="s">
        <v>773</v>
      </c>
      <c r="D183" s="45" t="s">
        <v>820</v>
      </c>
      <c r="E183" s="45" t="s">
        <v>283</v>
      </c>
      <c r="F183" s="69">
        <v>180.202</v>
      </c>
      <c r="G183" s="69">
        <f>G184+G185+G186+G188</f>
        <v>0</v>
      </c>
      <c r="H183" s="69">
        <f>H184+H185+H186+H188</f>
        <v>0</v>
      </c>
      <c r="I183" s="69">
        <f>I184+I185+I186+I188</f>
        <v>0</v>
      </c>
      <c r="J183" s="69">
        <f>J184+J185+J186+J188</f>
        <v>180.202</v>
      </c>
    </row>
    <row r="184" spans="1:10" s="19" customFormat="1" ht="24" customHeight="1">
      <c r="A184" s="8" t="s">
        <v>27</v>
      </c>
      <c r="B184" s="45" t="s">
        <v>145</v>
      </c>
      <c r="C184" s="45" t="s">
        <v>773</v>
      </c>
      <c r="D184" s="45" t="s">
        <v>820</v>
      </c>
      <c r="E184" s="45" t="s">
        <v>30</v>
      </c>
      <c r="F184" s="173">
        <v>0</v>
      </c>
      <c r="G184" s="173">
        <v>0</v>
      </c>
      <c r="H184" s="173">
        <v>0</v>
      </c>
      <c r="I184" s="173">
        <v>0</v>
      </c>
      <c r="J184" s="173">
        <f>F184+G184+H184+I184</f>
        <v>0</v>
      </c>
    </row>
    <row r="185" spans="1:10" s="19" customFormat="1" ht="24" customHeight="1">
      <c r="A185" s="8" t="s">
        <v>327</v>
      </c>
      <c r="B185" s="45" t="s">
        <v>145</v>
      </c>
      <c r="C185" s="45" t="s">
        <v>773</v>
      </c>
      <c r="D185" s="45" t="s">
        <v>820</v>
      </c>
      <c r="E185" s="45" t="s">
        <v>56</v>
      </c>
      <c r="F185" s="173">
        <v>0</v>
      </c>
      <c r="G185" s="173">
        <v>0</v>
      </c>
      <c r="H185" s="173">
        <v>0</v>
      </c>
      <c r="I185" s="173">
        <v>0</v>
      </c>
      <c r="J185" s="173">
        <f>F185+G185+H185+I185</f>
        <v>0</v>
      </c>
    </row>
    <row r="186" spans="1:10" s="19" customFormat="1" ht="33.75" customHeight="1">
      <c r="A186" s="8" t="s">
        <v>1024</v>
      </c>
      <c r="B186" s="45" t="s">
        <v>145</v>
      </c>
      <c r="C186" s="45" t="s">
        <v>773</v>
      </c>
      <c r="D186" s="45" t="s">
        <v>1022</v>
      </c>
      <c r="E186" s="45" t="s">
        <v>283</v>
      </c>
      <c r="F186" s="69">
        <v>165</v>
      </c>
      <c r="G186" s="69">
        <f>G187</f>
        <v>0</v>
      </c>
      <c r="H186" s="69">
        <f>H187</f>
        <v>0</v>
      </c>
      <c r="I186" s="69">
        <f>I187</f>
        <v>0</v>
      </c>
      <c r="J186" s="69">
        <f>J187</f>
        <v>165</v>
      </c>
    </row>
    <row r="187" spans="1:10" s="19" customFormat="1" ht="24" customHeight="1">
      <c r="A187" s="8" t="s">
        <v>327</v>
      </c>
      <c r="B187" s="45" t="s">
        <v>145</v>
      </c>
      <c r="C187" s="45" t="s">
        <v>773</v>
      </c>
      <c r="D187" s="45" t="s">
        <v>1022</v>
      </c>
      <c r="E187" s="45" t="s">
        <v>56</v>
      </c>
      <c r="F187" s="173">
        <v>165</v>
      </c>
      <c r="G187" s="173">
        <v>0</v>
      </c>
      <c r="H187" s="173">
        <v>0</v>
      </c>
      <c r="I187" s="173">
        <v>0</v>
      </c>
      <c r="J187" s="173">
        <f>F187+G187+H187+I187</f>
        <v>165</v>
      </c>
    </row>
    <row r="188" spans="1:10" s="19" customFormat="1" ht="34.5" customHeight="1">
      <c r="A188" s="8" t="s">
        <v>1024</v>
      </c>
      <c r="B188" s="45" t="s">
        <v>145</v>
      </c>
      <c r="C188" s="45" t="s">
        <v>773</v>
      </c>
      <c r="D188" s="45" t="s">
        <v>1023</v>
      </c>
      <c r="E188" s="45" t="s">
        <v>283</v>
      </c>
      <c r="F188" s="69">
        <v>15.202</v>
      </c>
      <c r="G188" s="69">
        <f>G189</f>
        <v>0</v>
      </c>
      <c r="H188" s="69">
        <f>H189</f>
        <v>0</v>
      </c>
      <c r="I188" s="69">
        <f>I189</f>
        <v>0</v>
      </c>
      <c r="J188" s="69">
        <f>J189</f>
        <v>15.202</v>
      </c>
    </row>
    <row r="189" spans="1:10" s="19" customFormat="1" ht="24" customHeight="1">
      <c r="A189" s="8" t="s">
        <v>327</v>
      </c>
      <c r="B189" s="45" t="s">
        <v>145</v>
      </c>
      <c r="C189" s="45" t="s">
        <v>773</v>
      </c>
      <c r="D189" s="45" t="s">
        <v>1023</v>
      </c>
      <c r="E189" s="45" t="s">
        <v>56</v>
      </c>
      <c r="F189" s="173">
        <v>15.202</v>
      </c>
      <c r="G189" s="173">
        <v>0</v>
      </c>
      <c r="H189" s="173">
        <v>0</v>
      </c>
      <c r="I189" s="173">
        <v>0</v>
      </c>
      <c r="J189" s="173">
        <f>F189+G189+H189+I189</f>
        <v>15.202</v>
      </c>
    </row>
    <row r="190" spans="1:10" s="19" customFormat="1" ht="10.5" customHeight="1">
      <c r="A190" s="5" t="s">
        <v>371</v>
      </c>
      <c r="B190" s="44" t="s">
        <v>145</v>
      </c>
      <c r="C190" s="44" t="s">
        <v>370</v>
      </c>
      <c r="D190" s="45"/>
      <c r="E190" s="45"/>
      <c r="F190" s="62">
        <v>10256.034</v>
      </c>
      <c r="G190" s="62">
        <f>G191+G197+G194+G199</f>
        <v>0</v>
      </c>
      <c r="H190" s="62">
        <f>H191+H197+H194+H199</f>
        <v>0</v>
      </c>
      <c r="I190" s="62">
        <f>I191+I197+I194+I199</f>
        <v>0</v>
      </c>
      <c r="J190" s="62">
        <f>J191+J197+J194+J199</f>
        <v>10256.034</v>
      </c>
    </row>
    <row r="191" spans="1:10" s="19" customFormat="1" ht="36.75" customHeight="1">
      <c r="A191" s="7" t="s">
        <v>503</v>
      </c>
      <c r="B191" s="46" t="s">
        <v>145</v>
      </c>
      <c r="C191" s="46" t="s">
        <v>370</v>
      </c>
      <c r="D191" s="46" t="s">
        <v>369</v>
      </c>
      <c r="E191" s="46" t="s">
        <v>283</v>
      </c>
      <c r="F191" s="173">
        <v>9490</v>
      </c>
      <c r="G191" s="173">
        <v>0</v>
      </c>
      <c r="H191" s="173">
        <v>0</v>
      </c>
      <c r="I191" s="173">
        <v>0</v>
      </c>
      <c r="J191" s="173">
        <f aca="true" t="shared" si="12" ref="J191:J196">F191+G191+H191+I191</f>
        <v>9490</v>
      </c>
    </row>
    <row r="192" spans="1:10" s="19" customFormat="1" ht="72" customHeight="1">
      <c r="A192" s="7" t="s">
        <v>698</v>
      </c>
      <c r="B192" s="46" t="s">
        <v>145</v>
      </c>
      <c r="C192" s="46" t="s">
        <v>370</v>
      </c>
      <c r="D192" s="46" t="s">
        <v>413</v>
      </c>
      <c r="E192" s="46" t="s">
        <v>283</v>
      </c>
      <c r="F192" s="173">
        <v>9490</v>
      </c>
      <c r="G192" s="173">
        <v>0</v>
      </c>
      <c r="H192" s="173">
        <v>0</v>
      </c>
      <c r="I192" s="173">
        <v>0</v>
      </c>
      <c r="J192" s="173">
        <f t="shared" si="12"/>
        <v>9490</v>
      </c>
    </row>
    <row r="193" spans="1:10" s="19" customFormat="1" ht="23.25" customHeight="1">
      <c r="A193" s="8" t="s">
        <v>27</v>
      </c>
      <c r="B193" s="45" t="s">
        <v>145</v>
      </c>
      <c r="C193" s="45" t="s">
        <v>370</v>
      </c>
      <c r="D193" s="45" t="s">
        <v>489</v>
      </c>
      <c r="E193" s="45" t="s">
        <v>30</v>
      </c>
      <c r="F193" s="173">
        <v>9490</v>
      </c>
      <c r="G193" s="173">
        <v>0</v>
      </c>
      <c r="H193" s="173">
        <v>0</v>
      </c>
      <c r="I193" s="173">
        <v>0</v>
      </c>
      <c r="J193" s="173">
        <f t="shared" si="12"/>
        <v>9490</v>
      </c>
    </row>
    <row r="194" spans="1:10" s="21" customFormat="1" ht="23.25" customHeight="1">
      <c r="A194" s="7" t="s">
        <v>728</v>
      </c>
      <c r="B194" s="46" t="s">
        <v>145</v>
      </c>
      <c r="C194" s="46" t="s">
        <v>370</v>
      </c>
      <c r="D194" s="46" t="s">
        <v>726</v>
      </c>
      <c r="E194" s="46" t="s">
        <v>283</v>
      </c>
      <c r="F194" s="173">
        <v>0</v>
      </c>
      <c r="G194" s="173">
        <v>0</v>
      </c>
      <c r="H194" s="173">
        <v>0</v>
      </c>
      <c r="I194" s="173">
        <v>0</v>
      </c>
      <c r="J194" s="173">
        <f t="shared" si="12"/>
        <v>0</v>
      </c>
    </row>
    <row r="195" spans="1:10" s="19" customFormat="1" ht="45.75" customHeight="1">
      <c r="A195" s="8" t="s">
        <v>729</v>
      </c>
      <c r="B195" s="46" t="s">
        <v>145</v>
      </c>
      <c r="C195" s="46" t="s">
        <v>370</v>
      </c>
      <c r="D195" s="46" t="s">
        <v>727</v>
      </c>
      <c r="E195" s="46" t="s">
        <v>283</v>
      </c>
      <c r="F195" s="173">
        <v>0</v>
      </c>
      <c r="G195" s="173">
        <v>0</v>
      </c>
      <c r="H195" s="173">
        <v>0</v>
      </c>
      <c r="I195" s="173">
        <v>0</v>
      </c>
      <c r="J195" s="173">
        <f t="shared" si="12"/>
        <v>0</v>
      </c>
    </row>
    <row r="196" spans="1:10" s="19" customFormat="1" ht="23.25" customHeight="1">
      <c r="A196" s="8" t="s">
        <v>27</v>
      </c>
      <c r="B196" s="45" t="s">
        <v>145</v>
      </c>
      <c r="C196" s="45" t="s">
        <v>370</v>
      </c>
      <c r="D196" s="45" t="s">
        <v>727</v>
      </c>
      <c r="E196" s="45" t="s">
        <v>30</v>
      </c>
      <c r="F196" s="173">
        <v>0</v>
      </c>
      <c r="G196" s="173">
        <v>0</v>
      </c>
      <c r="H196" s="173">
        <v>0</v>
      </c>
      <c r="I196" s="173">
        <v>0</v>
      </c>
      <c r="J196" s="173">
        <f t="shared" si="12"/>
        <v>0</v>
      </c>
    </row>
    <row r="197" spans="1:10" s="19" customFormat="1" ht="23.25" customHeight="1">
      <c r="A197" s="7" t="s">
        <v>693</v>
      </c>
      <c r="B197" s="46" t="s">
        <v>145</v>
      </c>
      <c r="C197" s="46" t="s">
        <v>370</v>
      </c>
      <c r="D197" s="46" t="s">
        <v>692</v>
      </c>
      <c r="E197" s="46" t="s">
        <v>283</v>
      </c>
      <c r="F197" s="63">
        <v>0</v>
      </c>
      <c r="G197" s="63">
        <f>G198</f>
        <v>0</v>
      </c>
      <c r="H197" s="63">
        <f>H198</f>
        <v>0</v>
      </c>
      <c r="I197" s="63">
        <f>I198</f>
        <v>0</v>
      </c>
      <c r="J197" s="63">
        <f>J198</f>
        <v>0</v>
      </c>
    </row>
    <row r="198" spans="1:10" s="19" customFormat="1" ht="23.25" customHeight="1">
      <c r="A198" s="8" t="s">
        <v>27</v>
      </c>
      <c r="B198" s="45" t="s">
        <v>145</v>
      </c>
      <c r="C198" s="45" t="s">
        <v>370</v>
      </c>
      <c r="D198" s="45" t="s">
        <v>692</v>
      </c>
      <c r="E198" s="45" t="s">
        <v>30</v>
      </c>
      <c r="F198" s="173">
        <v>0</v>
      </c>
      <c r="G198" s="173">
        <v>0</v>
      </c>
      <c r="H198" s="173">
        <v>0</v>
      </c>
      <c r="I198" s="173">
        <v>0</v>
      </c>
      <c r="J198" s="173">
        <f>F198+G198+H198+I198</f>
        <v>0</v>
      </c>
    </row>
    <row r="199" spans="1:10" s="19" customFormat="1" ht="23.25" customHeight="1">
      <c r="A199" s="7" t="s">
        <v>693</v>
      </c>
      <c r="B199" s="46" t="s">
        <v>145</v>
      </c>
      <c r="C199" s="46" t="s">
        <v>370</v>
      </c>
      <c r="D199" s="46" t="s">
        <v>692</v>
      </c>
      <c r="E199" s="46" t="s">
        <v>283</v>
      </c>
      <c r="F199" s="57">
        <v>766.034</v>
      </c>
      <c r="G199" s="57">
        <f>G200</f>
        <v>0</v>
      </c>
      <c r="H199" s="57">
        <f>H200</f>
        <v>0</v>
      </c>
      <c r="I199" s="57">
        <f>I200</f>
        <v>0</v>
      </c>
      <c r="J199" s="57">
        <f>J200</f>
        <v>766.034</v>
      </c>
    </row>
    <row r="200" spans="1:10" s="19" customFormat="1" ht="23.25" customHeight="1">
      <c r="A200" s="8" t="s">
        <v>27</v>
      </c>
      <c r="B200" s="45" t="s">
        <v>145</v>
      </c>
      <c r="C200" s="45" t="s">
        <v>370</v>
      </c>
      <c r="D200" s="45" t="s">
        <v>692</v>
      </c>
      <c r="E200" s="45" t="s">
        <v>30</v>
      </c>
      <c r="F200" s="173">
        <v>766.034</v>
      </c>
      <c r="G200" s="173">
        <v>0</v>
      </c>
      <c r="H200" s="173">
        <v>0</v>
      </c>
      <c r="I200" s="173">
        <v>0</v>
      </c>
      <c r="J200" s="173">
        <f>F200+G200+H200+I200</f>
        <v>766.034</v>
      </c>
    </row>
    <row r="201" spans="1:10" s="28" customFormat="1" ht="14.25" customHeight="1">
      <c r="A201" s="5" t="s">
        <v>218</v>
      </c>
      <c r="B201" s="44" t="s">
        <v>145</v>
      </c>
      <c r="C201" s="44" t="s">
        <v>58</v>
      </c>
      <c r="D201" s="44"/>
      <c r="E201" s="44"/>
      <c r="F201" s="172">
        <v>11454.236</v>
      </c>
      <c r="G201" s="172">
        <f>G202+G205+G207</f>
        <v>0</v>
      </c>
      <c r="H201" s="172">
        <f>H202+H205+H207</f>
        <v>0</v>
      </c>
      <c r="I201" s="172">
        <f>I202+I205+I207</f>
        <v>0</v>
      </c>
      <c r="J201" s="172">
        <f>J202+J205+J207</f>
        <v>11454.236</v>
      </c>
    </row>
    <row r="202" spans="1:10" s="21" customFormat="1" ht="35.25" customHeight="1">
      <c r="A202" s="7" t="s">
        <v>392</v>
      </c>
      <c r="B202" s="46" t="s">
        <v>145</v>
      </c>
      <c r="C202" s="46" t="s">
        <v>58</v>
      </c>
      <c r="D202" s="46" t="s">
        <v>393</v>
      </c>
      <c r="E202" s="46" t="s">
        <v>283</v>
      </c>
      <c r="F202" s="173">
        <v>10689.79</v>
      </c>
      <c r="G202" s="173">
        <f aca="true" t="shared" si="13" ref="G202:J203">G203</f>
        <v>0</v>
      </c>
      <c r="H202" s="173">
        <f t="shared" si="13"/>
        <v>0</v>
      </c>
      <c r="I202" s="173">
        <f t="shared" si="13"/>
        <v>0</v>
      </c>
      <c r="J202" s="173">
        <f t="shared" si="13"/>
        <v>10689.79</v>
      </c>
    </row>
    <row r="203" spans="1:10" s="21" customFormat="1" ht="24" customHeight="1">
      <c r="A203" s="7" t="s">
        <v>391</v>
      </c>
      <c r="B203" s="46" t="s">
        <v>145</v>
      </c>
      <c r="C203" s="46" t="s">
        <v>58</v>
      </c>
      <c r="D203" s="46" t="s">
        <v>414</v>
      </c>
      <c r="E203" s="46" t="s">
        <v>283</v>
      </c>
      <c r="F203" s="173">
        <v>10689.79</v>
      </c>
      <c r="G203" s="173">
        <f t="shared" si="13"/>
        <v>0</v>
      </c>
      <c r="H203" s="173">
        <f t="shared" si="13"/>
        <v>0</v>
      </c>
      <c r="I203" s="173">
        <f t="shared" si="13"/>
        <v>0</v>
      </c>
      <c r="J203" s="173">
        <f t="shared" si="13"/>
        <v>10689.79</v>
      </c>
    </row>
    <row r="204" spans="1:10" s="21" customFormat="1" ht="24" customHeight="1">
      <c r="A204" s="8" t="s">
        <v>27</v>
      </c>
      <c r="B204" s="45" t="s">
        <v>145</v>
      </c>
      <c r="C204" s="45" t="s">
        <v>58</v>
      </c>
      <c r="D204" s="45" t="s">
        <v>414</v>
      </c>
      <c r="E204" s="45" t="s">
        <v>30</v>
      </c>
      <c r="F204" s="173">
        <v>10689.79</v>
      </c>
      <c r="G204" s="173">
        <v>0</v>
      </c>
      <c r="H204" s="173">
        <v>0</v>
      </c>
      <c r="I204" s="173">
        <v>0</v>
      </c>
      <c r="J204" s="173">
        <f>F204+G204+H204+I204</f>
        <v>10689.79</v>
      </c>
    </row>
    <row r="205" spans="1:10" s="21" customFormat="1" ht="25.5" customHeight="1">
      <c r="A205" s="7" t="s">
        <v>531</v>
      </c>
      <c r="B205" s="46" t="s">
        <v>145</v>
      </c>
      <c r="C205" s="46" t="s">
        <v>58</v>
      </c>
      <c r="D205" s="46" t="s">
        <v>532</v>
      </c>
      <c r="E205" s="46" t="s">
        <v>283</v>
      </c>
      <c r="F205" s="173">
        <v>258</v>
      </c>
      <c r="G205" s="173">
        <f>G206</f>
        <v>0</v>
      </c>
      <c r="H205" s="173">
        <f>H206</f>
        <v>0</v>
      </c>
      <c r="I205" s="173">
        <f>I206</f>
        <v>0</v>
      </c>
      <c r="J205" s="173">
        <f>J206</f>
        <v>258</v>
      </c>
    </row>
    <row r="206" spans="1:10" s="21" customFormat="1" ht="24" customHeight="1">
      <c r="A206" s="8" t="s">
        <v>27</v>
      </c>
      <c r="B206" s="45" t="s">
        <v>145</v>
      </c>
      <c r="C206" s="45" t="s">
        <v>58</v>
      </c>
      <c r="D206" s="45" t="s">
        <v>532</v>
      </c>
      <c r="E206" s="45" t="s">
        <v>30</v>
      </c>
      <c r="F206" s="173">
        <v>258</v>
      </c>
      <c r="G206" s="173">
        <v>0</v>
      </c>
      <c r="H206" s="173">
        <v>0</v>
      </c>
      <c r="I206" s="173">
        <v>0</v>
      </c>
      <c r="J206" s="173">
        <f>F206+G206+H206+I206</f>
        <v>258</v>
      </c>
    </row>
    <row r="207" spans="1:10" s="21" customFormat="1" ht="24" customHeight="1">
      <c r="A207" s="8" t="s">
        <v>937</v>
      </c>
      <c r="B207" s="45" t="s">
        <v>145</v>
      </c>
      <c r="C207" s="45" t="s">
        <v>58</v>
      </c>
      <c r="D207" s="45" t="s">
        <v>936</v>
      </c>
      <c r="E207" s="45" t="s">
        <v>283</v>
      </c>
      <c r="F207" s="57">
        <v>506.446</v>
      </c>
      <c r="G207" s="57">
        <f>G208</f>
        <v>0</v>
      </c>
      <c r="H207" s="57">
        <f>H208</f>
        <v>0</v>
      </c>
      <c r="I207" s="57">
        <f>I208</f>
        <v>0</v>
      </c>
      <c r="J207" s="57">
        <f>J208</f>
        <v>506.446</v>
      </c>
    </row>
    <row r="208" spans="1:10" s="21" customFormat="1" ht="24" customHeight="1">
      <c r="A208" s="8" t="s">
        <v>27</v>
      </c>
      <c r="B208" s="45" t="s">
        <v>145</v>
      </c>
      <c r="C208" s="45" t="s">
        <v>58</v>
      </c>
      <c r="D208" s="45" t="s">
        <v>936</v>
      </c>
      <c r="E208" s="45" t="s">
        <v>30</v>
      </c>
      <c r="F208" s="173">
        <v>506.446</v>
      </c>
      <c r="G208" s="173">
        <v>0</v>
      </c>
      <c r="H208" s="173">
        <v>0</v>
      </c>
      <c r="I208" s="173">
        <v>0</v>
      </c>
      <c r="J208" s="173">
        <f>F208+G208+H208+I208</f>
        <v>506.446</v>
      </c>
    </row>
    <row r="209" spans="1:10" s="23" customFormat="1" ht="21.75" customHeight="1">
      <c r="A209" s="5" t="s">
        <v>144</v>
      </c>
      <c r="B209" s="44" t="s">
        <v>145</v>
      </c>
      <c r="C209" s="44" t="s">
        <v>142</v>
      </c>
      <c r="D209" s="45"/>
      <c r="E209" s="45"/>
      <c r="F209" s="172">
        <v>57252.316</v>
      </c>
      <c r="G209" s="172">
        <f>G210+G213+G228+G240</f>
        <v>1589.449</v>
      </c>
      <c r="H209" s="172">
        <f>H210+H213+H228+H234+H240</f>
        <v>0</v>
      </c>
      <c r="I209" s="172">
        <f>I210+I213+I228+I234+I240</f>
        <v>0</v>
      </c>
      <c r="J209" s="172">
        <f>J210+J213+J228</f>
        <v>58841.765</v>
      </c>
    </row>
    <row r="210" spans="1:10" s="23" customFormat="1" ht="46.5" customHeight="1">
      <c r="A210" s="7" t="s">
        <v>368</v>
      </c>
      <c r="B210" s="46" t="s">
        <v>145</v>
      </c>
      <c r="C210" s="46" t="s">
        <v>142</v>
      </c>
      <c r="D210" s="46" t="s">
        <v>369</v>
      </c>
      <c r="E210" s="46" t="s">
        <v>283</v>
      </c>
      <c r="F210" s="173">
        <v>10650.5</v>
      </c>
      <c r="G210" s="173">
        <f>G211</f>
        <v>0</v>
      </c>
      <c r="H210" s="173">
        <f aca="true" t="shared" si="14" ref="H210:J211">H211</f>
        <v>0</v>
      </c>
      <c r="I210" s="173">
        <f t="shared" si="14"/>
        <v>0</v>
      </c>
      <c r="J210" s="173">
        <f t="shared" si="14"/>
        <v>10650.5</v>
      </c>
    </row>
    <row r="211" spans="1:10" s="23" customFormat="1" ht="13.5" customHeight="1">
      <c r="A211" s="7" t="s">
        <v>417</v>
      </c>
      <c r="B211" s="46" t="s">
        <v>145</v>
      </c>
      <c r="C211" s="46" t="s">
        <v>142</v>
      </c>
      <c r="D211" s="46" t="s">
        <v>416</v>
      </c>
      <c r="E211" s="46" t="s">
        <v>283</v>
      </c>
      <c r="F211" s="173">
        <v>10650.5</v>
      </c>
      <c r="G211" s="173">
        <f>G212</f>
        <v>0</v>
      </c>
      <c r="H211" s="173">
        <f t="shared" si="14"/>
        <v>0</v>
      </c>
      <c r="I211" s="173">
        <f t="shared" si="14"/>
        <v>0</v>
      </c>
      <c r="J211" s="173">
        <f t="shared" si="14"/>
        <v>10650.5</v>
      </c>
    </row>
    <row r="212" spans="1:10" s="23" customFormat="1" ht="23.25" customHeight="1">
      <c r="A212" s="8" t="s">
        <v>327</v>
      </c>
      <c r="B212" s="45" t="s">
        <v>145</v>
      </c>
      <c r="C212" s="45" t="s">
        <v>142</v>
      </c>
      <c r="D212" s="45" t="s">
        <v>416</v>
      </c>
      <c r="E212" s="45" t="s">
        <v>56</v>
      </c>
      <c r="F212" s="173">
        <v>10650.5</v>
      </c>
      <c r="G212" s="173">
        <v>0</v>
      </c>
      <c r="H212" s="173">
        <v>0</v>
      </c>
      <c r="I212" s="173">
        <v>0</v>
      </c>
      <c r="J212" s="173">
        <f>F212+G212+H212+I212</f>
        <v>10650.5</v>
      </c>
    </row>
    <row r="213" spans="1:10" s="23" customFormat="1" ht="12.75">
      <c r="A213" s="7" t="s">
        <v>120</v>
      </c>
      <c r="B213" s="46" t="s">
        <v>145</v>
      </c>
      <c r="C213" s="46" t="s">
        <v>142</v>
      </c>
      <c r="D213" s="46" t="s">
        <v>247</v>
      </c>
      <c r="E213" s="46" t="s">
        <v>283</v>
      </c>
      <c r="F213" s="173">
        <v>32282.977000000003</v>
      </c>
      <c r="G213" s="173">
        <f>G214+G226</f>
        <v>-0.0009999999999763531</v>
      </c>
      <c r="H213" s="173">
        <f>H214+H226</f>
        <v>0</v>
      </c>
      <c r="I213" s="173">
        <f>I214+I226</f>
        <v>0</v>
      </c>
      <c r="J213" s="173">
        <f>J214+J226</f>
        <v>32282.976000000002</v>
      </c>
    </row>
    <row r="214" spans="1:10" s="23" customFormat="1" ht="22.5">
      <c r="A214" s="7" t="s">
        <v>505</v>
      </c>
      <c r="B214" s="46" t="s">
        <v>145</v>
      </c>
      <c r="C214" s="46" t="s">
        <v>142</v>
      </c>
      <c r="D214" s="46" t="s">
        <v>251</v>
      </c>
      <c r="E214" s="46" t="s">
        <v>283</v>
      </c>
      <c r="F214" s="173">
        <v>31782.977000000003</v>
      </c>
      <c r="G214" s="173">
        <f>G215+G218+G221+G223</f>
        <v>-0.0009999999999763531</v>
      </c>
      <c r="H214" s="173">
        <f>H215+H218+H221+H223</f>
        <v>0</v>
      </c>
      <c r="I214" s="173">
        <f>I215+I218+I221+I223</f>
        <v>0</v>
      </c>
      <c r="J214" s="173">
        <f>J215+J218+J221+J223</f>
        <v>31782.976000000002</v>
      </c>
    </row>
    <row r="215" spans="1:10" s="23" customFormat="1" ht="22.5">
      <c r="A215" s="7" t="s">
        <v>252</v>
      </c>
      <c r="B215" s="46" t="s">
        <v>145</v>
      </c>
      <c r="C215" s="46" t="s">
        <v>142</v>
      </c>
      <c r="D215" s="46" t="s">
        <v>253</v>
      </c>
      <c r="E215" s="46" t="s">
        <v>283</v>
      </c>
      <c r="F215" s="173">
        <v>13914.613000000001</v>
      </c>
      <c r="G215" s="173">
        <f>G216+G217</f>
        <v>1099.851</v>
      </c>
      <c r="H215" s="173">
        <f>H216+H217</f>
        <v>0</v>
      </c>
      <c r="I215" s="173">
        <f>I216+I217</f>
        <v>0</v>
      </c>
      <c r="J215" s="173">
        <f>J216+J217</f>
        <v>15014.464000000002</v>
      </c>
    </row>
    <row r="216" spans="1:10" s="23" customFormat="1" ht="24" customHeight="1">
      <c r="A216" s="8" t="s">
        <v>27</v>
      </c>
      <c r="B216" s="45" t="s">
        <v>145</v>
      </c>
      <c r="C216" s="45" t="s">
        <v>142</v>
      </c>
      <c r="D216" s="45" t="s">
        <v>253</v>
      </c>
      <c r="E216" s="45" t="s">
        <v>30</v>
      </c>
      <c r="F216" s="173">
        <v>1017.7740000000007</v>
      </c>
      <c r="G216" s="173">
        <v>0</v>
      </c>
      <c r="H216" s="173">
        <v>0</v>
      </c>
      <c r="I216" s="173">
        <v>0</v>
      </c>
      <c r="J216" s="173">
        <f>F216+G216+H216+I216</f>
        <v>1017.7740000000007</v>
      </c>
    </row>
    <row r="217" spans="1:10" s="23" customFormat="1" ht="24" customHeight="1">
      <c r="A217" s="8" t="s">
        <v>327</v>
      </c>
      <c r="B217" s="45" t="s">
        <v>145</v>
      </c>
      <c r="C217" s="45" t="s">
        <v>142</v>
      </c>
      <c r="D217" s="45" t="s">
        <v>253</v>
      </c>
      <c r="E217" s="45" t="s">
        <v>56</v>
      </c>
      <c r="F217" s="173">
        <v>12896.839</v>
      </c>
      <c r="G217" s="173">
        <v>1099.851</v>
      </c>
      <c r="H217" s="173">
        <v>0</v>
      </c>
      <c r="I217" s="173">
        <v>0</v>
      </c>
      <c r="J217" s="173">
        <f>F217+G217+H217+I217</f>
        <v>13996.69</v>
      </c>
    </row>
    <row r="218" spans="1:10" s="23" customFormat="1" ht="22.5">
      <c r="A218" s="7" t="s">
        <v>306</v>
      </c>
      <c r="B218" s="46" t="s">
        <v>145</v>
      </c>
      <c r="C218" s="46" t="s">
        <v>142</v>
      </c>
      <c r="D218" s="46" t="s">
        <v>254</v>
      </c>
      <c r="E218" s="46" t="s">
        <v>283</v>
      </c>
      <c r="F218" s="63">
        <v>10568.364000000001</v>
      </c>
      <c r="G218" s="63">
        <f>G219+G220</f>
        <v>-1099.852</v>
      </c>
      <c r="H218" s="63">
        <f>H219+H220</f>
        <v>0</v>
      </c>
      <c r="I218" s="63">
        <f>I219+I220</f>
        <v>0</v>
      </c>
      <c r="J218" s="63">
        <f>J219+J220</f>
        <v>9468.512</v>
      </c>
    </row>
    <row r="219" spans="1:10" s="23" customFormat="1" ht="24" customHeight="1">
      <c r="A219" s="8" t="s">
        <v>27</v>
      </c>
      <c r="B219" s="45" t="s">
        <v>145</v>
      </c>
      <c r="C219" s="45" t="s">
        <v>142</v>
      </c>
      <c r="D219" s="45" t="s">
        <v>254</v>
      </c>
      <c r="E219" s="45" t="s">
        <v>30</v>
      </c>
      <c r="F219" s="173">
        <v>4968.512000000001</v>
      </c>
      <c r="G219" s="173">
        <v>0</v>
      </c>
      <c r="H219" s="173">
        <v>0</v>
      </c>
      <c r="I219" s="173">
        <v>0</v>
      </c>
      <c r="J219" s="173">
        <f>F219+G219+H219+I219</f>
        <v>4968.512000000001</v>
      </c>
    </row>
    <row r="220" spans="1:10" s="23" customFormat="1" ht="24" customHeight="1">
      <c r="A220" s="8" t="s">
        <v>327</v>
      </c>
      <c r="B220" s="45" t="s">
        <v>145</v>
      </c>
      <c r="C220" s="45" t="s">
        <v>142</v>
      </c>
      <c r="D220" s="45" t="s">
        <v>254</v>
      </c>
      <c r="E220" s="45" t="s">
        <v>56</v>
      </c>
      <c r="F220" s="173">
        <v>5599.852</v>
      </c>
      <c r="G220" s="173">
        <v>-1099.852</v>
      </c>
      <c r="H220" s="173">
        <v>0</v>
      </c>
      <c r="I220" s="173">
        <v>0</v>
      </c>
      <c r="J220" s="173">
        <f>F220+G220+H220+I220</f>
        <v>4500</v>
      </c>
    </row>
    <row r="221" spans="1:10" s="23" customFormat="1" ht="24" customHeight="1">
      <c r="A221" s="8" t="s">
        <v>819</v>
      </c>
      <c r="B221" s="45" t="s">
        <v>145</v>
      </c>
      <c r="C221" s="45" t="s">
        <v>142</v>
      </c>
      <c r="D221" s="45" t="s">
        <v>818</v>
      </c>
      <c r="E221" s="45" t="s">
        <v>283</v>
      </c>
      <c r="F221" s="173">
        <v>0</v>
      </c>
      <c r="G221" s="173">
        <f>G222</f>
        <v>0</v>
      </c>
      <c r="H221" s="173">
        <f>H222</f>
        <v>0</v>
      </c>
      <c r="I221" s="173">
        <f>I222</f>
        <v>0</v>
      </c>
      <c r="J221" s="173">
        <f>J222</f>
        <v>0</v>
      </c>
    </row>
    <row r="222" spans="1:10" s="23" customFormat="1" ht="24" customHeight="1">
      <c r="A222" s="8" t="s">
        <v>27</v>
      </c>
      <c r="B222" s="45" t="s">
        <v>145</v>
      </c>
      <c r="C222" s="45" t="s">
        <v>142</v>
      </c>
      <c r="D222" s="45" t="s">
        <v>818</v>
      </c>
      <c r="E222" s="45" t="s">
        <v>30</v>
      </c>
      <c r="F222" s="173">
        <v>0</v>
      </c>
      <c r="G222" s="173">
        <v>0</v>
      </c>
      <c r="H222" s="173">
        <v>0</v>
      </c>
      <c r="I222" s="173">
        <v>0</v>
      </c>
      <c r="J222" s="173">
        <f>F222+G222+H222+I222</f>
        <v>0</v>
      </c>
    </row>
    <row r="223" spans="1:10" s="23" customFormat="1" ht="24" customHeight="1">
      <c r="A223" s="8" t="s">
        <v>840</v>
      </c>
      <c r="B223" s="45" t="s">
        <v>145</v>
      </c>
      <c r="C223" s="45" t="s">
        <v>142</v>
      </c>
      <c r="D223" s="45" t="s">
        <v>839</v>
      </c>
      <c r="E223" s="45" t="s">
        <v>283</v>
      </c>
      <c r="F223" s="173">
        <v>7300</v>
      </c>
      <c r="G223" s="173">
        <f>G225+G224</f>
        <v>0</v>
      </c>
      <c r="H223" s="173">
        <f>H225+H224</f>
        <v>0</v>
      </c>
      <c r="I223" s="173">
        <f>I225+I224</f>
        <v>0</v>
      </c>
      <c r="J223" s="173">
        <f>J225+J224</f>
        <v>7300</v>
      </c>
    </row>
    <row r="224" spans="1:10" s="23" customFormat="1" ht="24" customHeight="1">
      <c r="A224" s="8" t="s">
        <v>27</v>
      </c>
      <c r="B224" s="45" t="s">
        <v>145</v>
      </c>
      <c r="C224" s="45" t="s">
        <v>142</v>
      </c>
      <c r="D224" s="45" t="s">
        <v>839</v>
      </c>
      <c r="E224" s="45" t="s">
        <v>30</v>
      </c>
      <c r="F224" s="173">
        <v>40</v>
      </c>
      <c r="G224" s="173">
        <v>0</v>
      </c>
      <c r="H224" s="173">
        <v>0</v>
      </c>
      <c r="I224" s="173">
        <v>0</v>
      </c>
      <c r="J224" s="173">
        <f aca="true" t="shared" si="15" ref="J224:J231">F224+G224+H224+I224</f>
        <v>40</v>
      </c>
    </row>
    <row r="225" spans="1:10" s="23" customFormat="1" ht="24" customHeight="1">
      <c r="A225" s="8" t="s">
        <v>327</v>
      </c>
      <c r="B225" s="45" t="s">
        <v>145</v>
      </c>
      <c r="C225" s="45" t="s">
        <v>142</v>
      </c>
      <c r="D225" s="45" t="s">
        <v>839</v>
      </c>
      <c r="E225" s="45" t="s">
        <v>56</v>
      </c>
      <c r="F225" s="173">
        <v>7260</v>
      </c>
      <c r="G225" s="173">
        <v>0</v>
      </c>
      <c r="H225" s="173">
        <v>0</v>
      </c>
      <c r="I225" s="173">
        <v>0</v>
      </c>
      <c r="J225" s="173">
        <f t="shared" si="15"/>
        <v>7260</v>
      </c>
    </row>
    <row r="226" spans="1:10" s="23" customFormat="1" ht="33.75" customHeight="1">
      <c r="A226" s="7" t="s">
        <v>679</v>
      </c>
      <c r="B226" s="46" t="s">
        <v>145</v>
      </c>
      <c r="C226" s="46" t="s">
        <v>142</v>
      </c>
      <c r="D226" s="46" t="s">
        <v>255</v>
      </c>
      <c r="E226" s="46" t="s">
        <v>283</v>
      </c>
      <c r="F226" s="173">
        <v>500</v>
      </c>
      <c r="G226" s="173">
        <v>0</v>
      </c>
      <c r="H226" s="173">
        <v>0</v>
      </c>
      <c r="I226" s="173">
        <v>0</v>
      </c>
      <c r="J226" s="173">
        <f t="shared" si="15"/>
        <v>500</v>
      </c>
    </row>
    <row r="227" spans="1:10" s="23" customFormat="1" ht="24" customHeight="1">
      <c r="A227" s="8" t="s">
        <v>27</v>
      </c>
      <c r="B227" s="45" t="s">
        <v>145</v>
      </c>
      <c r="C227" s="45" t="s">
        <v>142</v>
      </c>
      <c r="D227" s="45" t="s">
        <v>255</v>
      </c>
      <c r="E227" s="45" t="s">
        <v>30</v>
      </c>
      <c r="F227" s="173">
        <v>500</v>
      </c>
      <c r="G227" s="173">
        <v>0</v>
      </c>
      <c r="H227" s="173">
        <v>0</v>
      </c>
      <c r="I227" s="173">
        <v>0</v>
      </c>
      <c r="J227" s="173">
        <f t="shared" si="15"/>
        <v>500</v>
      </c>
    </row>
    <row r="228" spans="1:10" s="19" customFormat="1" ht="12.75">
      <c r="A228" s="7" t="s">
        <v>149</v>
      </c>
      <c r="B228" s="46" t="s">
        <v>145</v>
      </c>
      <c r="C228" s="46" t="s">
        <v>142</v>
      </c>
      <c r="D228" s="46" t="s">
        <v>96</v>
      </c>
      <c r="E228" s="46" t="s">
        <v>283</v>
      </c>
      <c r="F228" s="173">
        <v>14318.839</v>
      </c>
      <c r="G228" s="173">
        <f>G229+G232+G234+G240</f>
        <v>1589.45</v>
      </c>
      <c r="H228" s="173">
        <f>H229+H232+H234+H240</f>
        <v>0</v>
      </c>
      <c r="I228" s="173">
        <f>I229+I232+I234+I240</f>
        <v>0</v>
      </c>
      <c r="J228" s="173">
        <f>J229+J232+J234+J240</f>
        <v>15908.289</v>
      </c>
    </row>
    <row r="229" spans="1:10" s="19" customFormat="1" ht="33.75">
      <c r="A229" s="7" t="s">
        <v>301</v>
      </c>
      <c r="B229" s="46" t="s">
        <v>145</v>
      </c>
      <c r="C229" s="46" t="s">
        <v>142</v>
      </c>
      <c r="D229" s="46" t="s">
        <v>419</v>
      </c>
      <c r="E229" s="46" t="s">
        <v>283</v>
      </c>
      <c r="F229" s="173">
        <v>67.3</v>
      </c>
      <c r="G229" s="173">
        <f>G230+G231</f>
        <v>0</v>
      </c>
      <c r="H229" s="173">
        <f>H230+H231</f>
        <v>0</v>
      </c>
      <c r="I229" s="173">
        <f>I230+I231</f>
        <v>0</v>
      </c>
      <c r="J229" s="173">
        <f>J230+J231</f>
        <v>67.3</v>
      </c>
    </row>
    <row r="230" spans="1:10" s="19" customFormat="1" ht="45">
      <c r="A230" s="8" t="s">
        <v>28</v>
      </c>
      <c r="B230" s="45" t="s">
        <v>145</v>
      </c>
      <c r="C230" s="45" t="s">
        <v>142</v>
      </c>
      <c r="D230" s="45" t="s">
        <v>419</v>
      </c>
      <c r="E230" s="45" t="s">
        <v>26</v>
      </c>
      <c r="F230" s="173">
        <v>60.699999999999996</v>
      </c>
      <c r="G230" s="173">
        <v>0</v>
      </c>
      <c r="H230" s="173">
        <v>0</v>
      </c>
      <c r="I230" s="173">
        <v>0</v>
      </c>
      <c r="J230" s="173">
        <f t="shared" si="15"/>
        <v>60.699999999999996</v>
      </c>
    </row>
    <row r="231" spans="1:10" s="19" customFormat="1" ht="33.75">
      <c r="A231" s="8" t="s">
        <v>27</v>
      </c>
      <c r="B231" s="45" t="s">
        <v>145</v>
      </c>
      <c r="C231" s="45" t="s">
        <v>142</v>
      </c>
      <c r="D231" s="45" t="s">
        <v>419</v>
      </c>
      <c r="E231" s="45" t="s">
        <v>30</v>
      </c>
      <c r="F231" s="173">
        <v>6.6</v>
      </c>
      <c r="G231" s="173">
        <v>0</v>
      </c>
      <c r="H231" s="173">
        <v>0</v>
      </c>
      <c r="I231" s="173">
        <v>0</v>
      </c>
      <c r="J231" s="173">
        <f t="shared" si="15"/>
        <v>6.6</v>
      </c>
    </row>
    <row r="232" spans="1:10" s="19" customFormat="1" ht="22.5">
      <c r="A232" s="7" t="s">
        <v>220</v>
      </c>
      <c r="B232" s="45" t="s">
        <v>145</v>
      </c>
      <c r="C232" s="45" t="s">
        <v>142</v>
      </c>
      <c r="D232" s="45" t="s">
        <v>109</v>
      </c>
      <c r="E232" s="45" t="s">
        <v>283</v>
      </c>
      <c r="F232" s="173">
        <f>F233</f>
        <v>0</v>
      </c>
      <c r="G232" s="173">
        <f>G233</f>
        <v>5</v>
      </c>
      <c r="H232" s="173">
        <f>H233</f>
        <v>0</v>
      </c>
      <c r="I232" s="173">
        <f>I233</f>
        <v>0</v>
      </c>
      <c r="J232" s="173">
        <f>J233</f>
        <v>5</v>
      </c>
    </row>
    <row r="233" spans="1:10" s="19" customFormat="1" ht="12.75">
      <c r="A233" s="8" t="s">
        <v>22</v>
      </c>
      <c r="B233" s="45" t="s">
        <v>145</v>
      </c>
      <c r="C233" s="45" t="s">
        <v>142</v>
      </c>
      <c r="D233" s="45" t="s">
        <v>109</v>
      </c>
      <c r="E233" s="45" t="s">
        <v>21</v>
      </c>
      <c r="F233" s="173">
        <v>0</v>
      </c>
      <c r="G233" s="173">
        <v>5</v>
      </c>
      <c r="H233" s="173">
        <v>0</v>
      </c>
      <c r="I233" s="173">
        <v>0</v>
      </c>
      <c r="J233" s="173">
        <f>F233+G233+H233+I233</f>
        <v>5</v>
      </c>
    </row>
    <row r="234" spans="1:10" s="19" customFormat="1" ht="12.75">
      <c r="A234" s="7" t="s">
        <v>95</v>
      </c>
      <c r="B234" s="46" t="s">
        <v>145</v>
      </c>
      <c r="C234" s="46" t="s">
        <v>142</v>
      </c>
      <c r="D234" s="46" t="s">
        <v>97</v>
      </c>
      <c r="E234" s="46" t="s">
        <v>283</v>
      </c>
      <c r="F234" s="173">
        <v>12853.166000000001</v>
      </c>
      <c r="G234" s="173">
        <f aca="true" t="shared" si="16" ref="G234:J235">G235</f>
        <v>1584.45</v>
      </c>
      <c r="H234" s="173">
        <f t="shared" si="16"/>
        <v>0</v>
      </c>
      <c r="I234" s="173">
        <f t="shared" si="16"/>
        <v>0</v>
      </c>
      <c r="J234" s="173">
        <f t="shared" si="16"/>
        <v>14437.616000000002</v>
      </c>
    </row>
    <row r="235" spans="1:10" s="19" customFormat="1" ht="12.75" customHeight="1">
      <c r="A235" s="7" t="s">
        <v>282</v>
      </c>
      <c r="B235" s="46" t="s">
        <v>145</v>
      </c>
      <c r="C235" s="46" t="s">
        <v>142</v>
      </c>
      <c r="D235" s="46" t="s">
        <v>98</v>
      </c>
      <c r="E235" s="46" t="s">
        <v>283</v>
      </c>
      <c r="F235" s="173">
        <v>12853.166000000001</v>
      </c>
      <c r="G235" s="173">
        <f t="shared" si="16"/>
        <v>1584.45</v>
      </c>
      <c r="H235" s="173">
        <f t="shared" si="16"/>
        <v>0</v>
      </c>
      <c r="I235" s="173">
        <f t="shared" si="16"/>
        <v>0</v>
      </c>
      <c r="J235" s="173">
        <f t="shared" si="16"/>
        <v>14437.616000000002</v>
      </c>
    </row>
    <row r="236" spans="1:10" s="19" customFormat="1" ht="22.5">
      <c r="A236" s="7" t="s">
        <v>101</v>
      </c>
      <c r="B236" s="46" t="s">
        <v>145</v>
      </c>
      <c r="C236" s="46" t="s">
        <v>142</v>
      </c>
      <c r="D236" s="46" t="s">
        <v>99</v>
      </c>
      <c r="E236" s="46" t="s">
        <v>283</v>
      </c>
      <c r="F236" s="173">
        <v>12853.166000000001</v>
      </c>
      <c r="G236" s="173">
        <f>G237+G238+G239</f>
        <v>1584.45</v>
      </c>
      <c r="H236" s="173">
        <f>H237+H238+H239</f>
        <v>0</v>
      </c>
      <c r="I236" s="173">
        <f>I237+I238+I239</f>
        <v>0</v>
      </c>
      <c r="J236" s="173">
        <f>J237+J238+J239</f>
        <v>14437.616000000002</v>
      </c>
    </row>
    <row r="237" spans="1:10" s="19" customFormat="1" ht="47.25" customHeight="1">
      <c r="A237" s="8" t="s">
        <v>28</v>
      </c>
      <c r="B237" s="45" t="s">
        <v>145</v>
      </c>
      <c r="C237" s="45" t="s">
        <v>142</v>
      </c>
      <c r="D237" s="45" t="s">
        <v>99</v>
      </c>
      <c r="E237" s="45" t="s">
        <v>26</v>
      </c>
      <c r="F237" s="173">
        <v>11607.603000000001</v>
      </c>
      <c r="G237" s="173">
        <v>1589.45</v>
      </c>
      <c r="H237" s="173">
        <v>0</v>
      </c>
      <c r="I237" s="173">
        <v>0</v>
      </c>
      <c r="J237" s="173">
        <f>F237+G237+H237+I237</f>
        <v>13197.053000000002</v>
      </c>
    </row>
    <row r="238" spans="1:10" s="19" customFormat="1" ht="23.25" customHeight="1">
      <c r="A238" s="8" t="s">
        <v>27</v>
      </c>
      <c r="B238" s="45" t="s">
        <v>145</v>
      </c>
      <c r="C238" s="45" t="s">
        <v>142</v>
      </c>
      <c r="D238" s="45" t="s">
        <v>99</v>
      </c>
      <c r="E238" s="45" t="s">
        <v>30</v>
      </c>
      <c r="F238" s="173">
        <v>1238.481</v>
      </c>
      <c r="G238" s="173">
        <v>0</v>
      </c>
      <c r="H238" s="173">
        <v>0</v>
      </c>
      <c r="I238" s="173">
        <v>0</v>
      </c>
      <c r="J238" s="173">
        <f>F238+G238+H238+I238</f>
        <v>1238.481</v>
      </c>
    </row>
    <row r="239" spans="1:10" s="19" customFormat="1" ht="12.75">
      <c r="A239" s="8" t="s">
        <v>22</v>
      </c>
      <c r="B239" s="45" t="s">
        <v>145</v>
      </c>
      <c r="C239" s="45" t="s">
        <v>142</v>
      </c>
      <c r="D239" s="45" t="s">
        <v>99</v>
      </c>
      <c r="E239" s="45" t="s">
        <v>21</v>
      </c>
      <c r="F239" s="173">
        <v>7.082</v>
      </c>
      <c r="G239" s="173">
        <v>-5</v>
      </c>
      <c r="H239" s="173">
        <v>0</v>
      </c>
      <c r="I239" s="173">
        <v>0</v>
      </c>
      <c r="J239" s="173">
        <f>F239+G239+H239+I239</f>
        <v>2.082</v>
      </c>
    </row>
    <row r="240" spans="1:10" s="19" customFormat="1" ht="12.75">
      <c r="A240" s="7" t="s">
        <v>966</v>
      </c>
      <c r="B240" s="46" t="s">
        <v>145</v>
      </c>
      <c r="C240" s="46" t="s">
        <v>142</v>
      </c>
      <c r="D240" s="46" t="s">
        <v>967</v>
      </c>
      <c r="E240" s="46" t="s">
        <v>283</v>
      </c>
      <c r="F240" s="57">
        <v>1398.373</v>
      </c>
      <c r="G240" s="57">
        <f>G241</f>
        <v>0</v>
      </c>
      <c r="H240" s="57">
        <f>H241</f>
        <v>0</v>
      </c>
      <c r="I240" s="57">
        <f>I241</f>
        <v>0</v>
      </c>
      <c r="J240" s="57">
        <f>J241</f>
        <v>1398.373</v>
      </c>
    </row>
    <row r="241" spans="1:10" s="19" customFormat="1" ht="12.75">
      <c r="A241" s="8" t="s">
        <v>22</v>
      </c>
      <c r="B241" s="45" t="s">
        <v>145</v>
      </c>
      <c r="C241" s="45" t="s">
        <v>142</v>
      </c>
      <c r="D241" s="45" t="s">
        <v>967</v>
      </c>
      <c r="E241" s="45" t="s">
        <v>21</v>
      </c>
      <c r="F241" s="173">
        <v>1398.373</v>
      </c>
      <c r="G241" s="173">
        <v>0</v>
      </c>
      <c r="H241" s="173">
        <v>0</v>
      </c>
      <c r="I241" s="173">
        <v>0</v>
      </c>
      <c r="J241" s="173">
        <f>F241+G241+H241+I241</f>
        <v>1398.373</v>
      </c>
    </row>
    <row r="242" spans="1:10" s="19" customFormat="1" ht="12.75">
      <c r="A242" s="5" t="s">
        <v>128</v>
      </c>
      <c r="B242" s="44" t="s">
        <v>145</v>
      </c>
      <c r="C242" s="44" t="s">
        <v>74</v>
      </c>
      <c r="D242" s="45"/>
      <c r="E242" s="45"/>
      <c r="F242" s="62">
        <v>284592.57999999996</v>
      </c>
      <c r="G242" s="62">
        <f>G243+G246+G250+G252+G248</f>
        <v>-810</v>
      </c>
      <c r="H242" s="62">
        <f>H243+H246+H250+H252+H248</f>
        <v>0</v>
      </c>
      <c r="I242" s="62">
        <f>I243+I246+I250+I252+I248</f>
        <v>0</v>
      </c>
      <c r="J242" s="62">
        <f>J243+J246+J250+J252+J248</f>
        <v>283782.57999999996</v>
      </c>
    </row>
    <row r="243" spans="1:10" s="19" customFormat="1" ht="33.75">
      <c r="A243" s="7" t="s">
        <v>538</v>
      </c>
      <c r="B243" s="46" t="s">
        <v>145</v>
      </c>
      <c r="C243" s="46" t="s">
        <v>74</v>
      </c>
      <c r="D243" s="46" t="s">
        <v>630</v>
      </c>
      <c r="E243" s="46" t="s">
        <v>283</v>
      </c>
      <c r="F243" s="63">
        <v>191224.3</v>
      </c>
      <c r="G243" s="63">
        <f>G244+G245</f>
        <v>0</v>
      </c>
      <c r="H243" s="63">
        <f>H244+H245</f>
        <v>0</v>
      </c>
      <c r="I243" s="63">
        <f>I244+I245</f>
        <v>0</v>
      </c>
      <c r="J243" s="63">
        <f>J244+J245</f>
        <v>191224.3</v>
      </c>
    </row>
    <row r="244" spans="1:10" s="19" customFormat="1" ht="24" customHeight="1">
      <c r="A244" s="8" t="s">
        <v>27</v>
      </c>
      <c r="B244" s="45" t="s">
        <v>145</v>
      </c>
      <c r="C244" s="45" t="s">
        <v>74</v>
      </c>
      <c r="D244" s="45" t="s">
        <v>630</v>
      </c>
      <c r="E244" s="45" t="s">
        <v>30</v>
      </c>
      <c r="F244" s="173">
        <v>15000</v>
      </c>
      <c r="G244" s="173">
        <v>0</v>
      </c>
      <c r="H244" s="173">
        <v>0</v>
      </c>
      <c r="I244" s="173">
        <v>0</v>
      </c>
      <c r="J244" s="173">
        <f>F244+G244+H244+I244</f>
        <v>15000</v>
      </c>
    </row>
    <row r="245" spans="1:10" s="19" customFormat="1" ht="24" customHeight="1">
      <c r="A245" s="8" t="s">
        <v>327</v>
      </c>
      <c r="B245" s="45" t="s">
        <v>145</v>
      </c>
      <c r="C245" s="45" t="s">
        <v>74</v>
      </c>
      <c r="D245" s="45" t="s">
        <v>630</v>
      </c>
      <c r="E245" s="45" t="s">
        <v>56</v>
      </c>
      <c r="F245" s="173">
        <v>176224.3</v>
      </c>
      <c r="G245" s="173">
        <v>0</v>
      </c>
      <c r="H245" s="173">
        <v>0</v>
      </c>
      <c r="I245" s="173">
        <v>0</v>
      </c>
      <c r="J245" s="173">
        <f>F245+G245+H245+I245</f>
        <v>176224.3</v>
      </c>
    </row>
    <row r="246" spans="1:10" s="21" customFormat="1" ht="37.5" customHeight="1">
      <c r="A246" s="7" t="s">
        <v>606</v>
      </c>
      <c r="B246" s="46" t="s">
        <v>145</v>
      </c>
      <c r="C246" s="46" t="s">
        <v>74</v>
      </c>
      <c r="D246" s="46" t="s">
        <v>607</v>
      </c>
      <c r="E246" s="46" t="s">
        <v>283</v>
      </c>
      <c r="F246" s="63">
        <v>0</v>
      </c>
      <c r="G246" s="63">
        <f>G247</f>
        <v>0</v>
      </c>
      <c r="H246" s="63">
        <f>H247</f>
        <v>0</v>
      </c>
      <c r="I246" s="63">
        <f>I247</f>
        <v>0</v>
      </c>
      <c r="J246" s="63">
        <f>J247</f>
        <v>0</v>
      </c>
    </row>
    <row r="247" spans="1:10" s="20" customFormat="1" ht="23.25" customHeight="1">
      <c r="A247" s="8" t="s">
        <v>27</v>
      </c>
      <c r="B247" s="45" t="s">
        <v>145</v>
      </c>
      <c r="C247" s="45" t="s">
        <v>74</v>
      </c>
      <c r="D247" s="45" t="s">
        <v>607</v>
      </c>
      <c r="E247" s="45" t="s">
        <v>30</v>
      </c>
      <c r="F247" s="173">
        <v>0</v>
      </c>
      <c r="G247" s="173">
        <v>0</v>
      </c>
      <c r="H247" s="173">
        <v>0</v>
      </c>
      <c r="I247" s="173">
        <v>0</v>
      </c>
      <c r="J247" s="173">
        <f>F247+G247+H247+I247</f>
        <v>0</v>
      </c>
    </row>
    <row r="248" spans="1:10" s="20" customFormat="1" ht="36" customHeight="1">
      <c r="A248" s="8" t="s">
        <v>929</v>
      </c>
      <c r="B248" s="45" t="s">
        <v>145</v>
      </c>
      <c r="C248" s="45" t="s">
        <v>74</v>
      </c>
      <c r="D248" s="45" t="s">
        <v>384</v>
      </c>
      <c r="E248" s="45" t="s">
        <v>283</v>
      </c>
      <c r="F248" s="57">
        <v>3738.0499999999997</v>
      </c>
      <c r="G248" s="57">
        <f>G249</f>
        <v>-810</v>
      </c>
      <c r="H248" s="57">
        <f>H249</f>
        <v>0</v>
      </c>
      <c r="I248" s="57">
        <f>I249</f>
        <v>0</v>
      </c>
      <c r="J248" s="57">
        <f>J249</f>
        <v>2928.0499999999997</v>
      </c>
    </row>
    <row r="249" spans="1:10" s="20" customFormat="1" ht="29.25" customHeight="1">
      <c r="A249" s="8" t="s">
        <v>27</v>
      </c>
      <c r="B249" s="45" t="s">
        <v>145</v>
      </c>
      <c r="C249" s="45" t="s">
        <v>74</v>
      </c>
      <c r="D249" s="45" t="s">
        <v>384</v>
      </c>
      <c r="E249" s="45" t="s">
        <v>30</v>
      </c>
      <c r="F249" s="173">
        <v>3738.0499999999997</v>
      </c>
      <c r="G249" s="173">
        <v>-810</v>
      </c>
      <c r="H249" s="173">
        <v>0</v>
      </c>
      <c r="I249" s="173">
        <v>0</v>
      </c>
      <c r="J249" s="173">
        <f>F249+G249+H249+I249</f>
        <v>2928.0499999999997</v>
      </c>
    </row>
    <row r="250" spans="1:10" s="20" customFormat="1" ht="23.25" customHeight="1">
      <c r="A250" s="136" t="s">
        <v>806</v>
      </c>
      <c r="B250" s="46" t="s">
        <v>145</v>
      </c>
      <c r="C250" s="46" t="s">
        <v>74</v>
      </c>
      <c r="D250" s="45" t="s">
        <v>805</v>
      </c>
      <c r="E250" s="45" t="s">
        <v>283</v>
      </c>
      <c r="F250" s="57">
        <v>89540.59999999999</v>
      </c>
      <c r="G250" s="57">
        <f>G251</f>
        <v>0</v>
      </c>
      <c r="H250" s="57">
        <f>H251</f>
        <v>0</v>
      </c>
      <c r="I250" s="57">
        <f>I251</f>
        <v>0</v>
      </c>
      <c r="J250" s="57">
        <f>J251</f>
        <v>89540.59999999999</v>
      </c>
    </row>
    <row r="251" spans="1:10" s="20" customFormat="1" ht="23.25" customHeight="1">
      <c r="A251" s="8" t="s">
        <v>810</v>
      </c>
      <c r="B251" s="45" t="s">
        <v>145</v>
      </c>
      <c r="C251" s="45" t="s">
        <v>74</v>
      </c>
      <c r="D251" s="45" t="s">
        <v>805</v>
      </c>
      <c r="E251" s="45" t="s">
        <v>56</v>
      </c>
      <c r="F251" s="173">
        <v>89540.59999999999</v>
      </c>
      <c r="G251" s="173">
        <v>0</v>
      </c>
      <c r="H251" s="173">
        <v>0</v>
      </c>
      <c r="I251" s="173">
        <v>0</v>
      </c>
      <c r="J251" s="173">
        <f>F251+G251+H251+I251</f>
        <v>89540.59999999999</v>
      </c>
    </row>
    <row r="252" spans="1:10" s="20" customFormat="1" ht="23.25" customHeight="1">
      <c r="A252" s="7" t="s">
        <v>657</v>
      </c>
      <c r="B252" s="46" t="s">
        <v>145</v>
      </c>
      <c r="C252" s="46" t="s">
        <v>74</v>
      </c>
      <c r="D252" s="46" t="s">
        <v>388</v>
      </c>
      <c r="E252" s="46" t="s">
        <v>283</v>
      </c>
      <c r="F252" s="57">
        <v>89.63</v>
      </c>
      <c r="G252" s="57">
        <f>G253+G254</f>
        <v>0</v>
      </c>
      <c r="H252" s="57">
        <f>H253+H254</f>
        <v>0</v>
      </c>
      <c r="I252" s="57">
        <f>I253+I254</f>
        <v>0</v>
      </c>
      <c r="J252" s="57">
        <f>J253+J254</f>
        <v>89.63</v>
      </c>
    </row>
    <row r="253" spans="1:10" s="20" customFormat="1" ht="23.25" customHeight="1">
      <c r="A253" s="8" t="s">
        <v>27</v>
      </c>
      <c r="B253" s="45" t="s">
        <v>145</v>
      </c>
      <c r="C253" s="45" t="s">
        <v>74</v>
      </c>
      <c r="D253" s="45" t="s">
        <v>388</v>
      </c>
      <c r="E253" s="45" t="s">
        <v>30</v>
      </c>
      <c r="F253" s="173">
        <v>0</v>
      </c>
      <c r="G253" s="173">
        <v>0</v>
      </c>
      <c r="H253" s="173">
        <v>0</v>
      </c>
      <c r="I253" s="173">
        <v>0</v>
      </c>
      <c r="J253" s="173">
        <f>F253+G253+H253+I253</f>
        <v>0</v>
      </c>
    </row>
    <row r="254" spans="1:10" s="20" customFormat="1" ht="23.25" customHeight="1">
      <c r="A254" s="8" t="s">
        <v>327</v>
      </c>
      <c r="B254" s="45" t="s">
        <v>145</v>
      </c>
      <c r="C254" s="45" t="s">
        <v>74</v>
      </c>
      <c r="D254" s="45" t="s">
        <v>388</v>
      </c>
      <c r="E254" s="45" t="s">
        <v>56</v>
      </c>
      <c r="F254" s="173">
        <v>89.63</v>
      </c>
      <c r="G254" s="173">
        <v>0</v>
      </c>
      <c r="H254" s="173">
        <v>0</v>
      </c>
      <c r="I254" s="173">
        <v>0</v>
      </c>
      <c r="J254" s="173">
        <f>F254+G254+H254+I254</f>
        <v>89.63</v>
      </c>
    </row>
    <row r="255" spans="1:10" s="20" customFormat="1" ht="23.25" customHeight="1">
      <c r="A255" s="116" t="s">
        <v>352</v>
      </c>
      <c r="B255" s="2" t="s">
        <v>145</v>
      </c>
      <c r="C255" s="2" t="s">
        <v>77</v>
      </c>
      <c r="D255" s="2"/>
      <c r="E255" s="2"/>
      <c r="F255" s="64">
        <v>21441.5</v>
      </c>
      <c r="G255" s="64">
        <f>G256</f>
        <v>0</v>
      </c>
      <c r="H255" s="64">
        <f>H256</f>
        <v>0</v>
      </c>
      <c r="I255" s="64">
        <f>I256</f>
        <v>0</v>
      </c>
      <c r="J255" s="64">
        <f>J256</f>
        <v>21441.5</v>
      </c>
    </row>
    <row r="256" spans="1:10" s="20" customFormat="1" ht="72.75" customHeight="1">
      <c r="A256" s="8" t="s">
        <v>845</v>
      </c>
      <c r="B256" s="45" t="s">
        <v>145</v>
      </c>
      <c r="C256" s="45" t="s">
        <v>77</v>
      </c>
      <c r="D256" s="45" t="s">
        <v>842</v>
      </c>
      <c r="E256" s="45" t="s">
        <v>283</v>
      </c>
      <c r="F256" s="57">
        <v>21441.5</v>
      </c>
      <c r="G256" s="57">
        <f>G257+G258</f>
        <v>0</v>
      </c>
      <c r="H256" s="57">
        <f>H257+H258</f>
        <v>0</v>
      </c>
      <c r="I256" s="57">
        <f>I257+I258</f>
        <v>0</v>
      </c>
      <c r="J256" s="57">
        <f>J257+J258</f>
        <v>21441.5</v>
      </c>
    </row>
    <row r="257" spans="1:10" s="20" customFormat="1" ht="23.25" customHeight="1">
      <c r="A257" s="8" t="s">
        <v>27</v>
      </c>
      <c r="B257" s="45" t="s">
        <v>145</v>
      </c>
      <c r="C257" s="45" t="s">
        <v>77</v>
      </c>
      <c r="D257" s="45" t="s">
        <v>842</v>
      </c>
      <c r="E257" s="45" t="s">
        <v>30</v>
      </c>
      <c r="F257" s="173">
        <v>0</v>
      </c>
      <c r="G257" s="173">
        <v>0</v>
      </c>
      <c r="H257" s="173">
        <v>0</v>
      </c>
      <c r="I257" s="173">
        <v>0</v>
      </c>
      <c r="J257" s="173">
        <f>F257+G257+H257+I257</f>
        <v>0</v>
      </c>
    </row>
    <row r="258" spans="1:10" s="20" customFormat="1" ht="23.25" customHeight="1">
      <c r="A258" s="8" t="s">
        <v>810</v>
      </c>
      <c r="B258" s="45" t="s">
        <v>145</v>
      </c>
      <c r="C258" s="45" t="s">
        <v>77</v>
      </c>
      <c r="D258" s="45" t="s">
        <v>842</v>
      </c>
      <c r="E258" s="45" t="s">
        <v>56</v>
      </c>
      <c r="F258" s="173">
        <v>21441.5</v>
      </c>
      <c r="G258" s="173">
        <v>0</v>
      </c>
      <c r="H258" s="173">
        <v>0</v>
      </c>
      <c r="I258" s="173">
        <v>0</v>
      </c>
      <c r="J258" s="173">
        <f>F258+G258+H258+I258</f>
        <v>21441.5</v>
      </c>
    </row>
    <row r="259" spans="1:10" s="20" customFormat="1" ht="23.25" customHeight="1">
      <c r="A259" s="116" t="s">
        <v>353</v>
      </c>
      <c r="B259" s="2" t="s">
        <v>145</v>
      </c>
      <c r="C259" s="2" t="s">
        <v>196</v>
      </c>
      <c r="D259" s="2"/>
      <c r="E259" s="2"/>
      <c r="F259" s="64">
        <v>27669.596999999998</v>
      </c>
      <c r="G259" s="64">
        <f>G260+G263</f>
        <v>0</v>
      </c>
      <c r="H259" s="64">
        <f>H260+H263</f>
        <v>0</v>
      </c>
      <c r="I259" s="64">
        <f>I260+I263</f>
        <v>0</v>
      </c>
      <c r="J259" s="64">
        <f>J260+J263</f>
        <v>27669.596999999998</v>
      </c>
    </row>
    <row r="260" spans="1:10" s="20" customFormat="1" ht="63" customHeight="1">
      <c r="A260" s="8" t="s">
        <v>843</v>
      </c>
      <c r="B260" s="45" t="s">
        <v>145</v>
      </c>
      <c r="C260" s="45" t="s">
        <v>196</v>
      </c>
      <c r="D260" s="45" t="s">
        <v>844</v>
      </c>
      <c r="E260" s="45" t="s">
        <v>283</v>
      </c>
      <c r="F260" s="57">
        <v>26083.92</v>
      </c>
      <c r="G260" s="57">
        <f>G261+G262</f>
        <v>0</v>
      </c>
      <c r="H260" s="57">
        <f>H261+H262</f>
        <v>0</v>
      </c>
      <c r="I260" s="57">
        <f>I261+I262</f>
        <v>0</v>
      </c>
      <c r="J260" s="57">
        <f>J261+J262</f>
        <v>26083.92</v>
      </c>
    </row>
    <row r="261" spans="1:10" s="20" customFormat="1" ht="23.25" customHeight="1">
      <c r="A261" s="8" t="s">
        <v>27</v>
      </c>
      <c r="B261" s="45" t="s">
        <v>145</v>
      </c>
      <c r="C261" s="45" t="s">
        <v>196</v>
      </c>
      <c r="D261" s="45" t="s">
        <v>844</v>
      </c>
      <c r="E261" s="45" t="s">
        <v>30</v>
      </c>
      <c r="F261" s="173">
        <v>0</v>
      </c>
      <c r="G261" s="173">
        <v>0</v>
      </c>
      <c r="H261" s="173">
        <v>0</v>
      </c>
      <c r="I261" s="173">
        <v>0</v>
      </c>
      <c r="J261" s="173">
        <f>F261+G261+H261+I261</f>
        <v>0</v>
      </c>
    </row>
    <row r="262" spans="1:10" s="20" customFormat="1" ht="23.25" customHeight="1">
      <c r="A262" s="8" t="s">
        <v>810</v>
      </c>
      <c r="B262" s="45" t="s">
        <v>145</v>
      </c>
      <c r="C262" s="45" t="s">
        <v>196</v>
      </c>
      <c r="D262" s="45" t="s">
        <v>844</v>
      </c>
      <c r="E262" s="45" t="s">
        <v>56</v>
      </c>
      <c r="F262" s="173">
        <v>26083.92</v>
      </c>
      <c r="G262" s="173">
        <v>0</v>
      </c>
      <c r="H262" s="173">
        <v>0</v>
      </c>
      <c r="I262" s="173">
        <v>0</v>
      </c>
      <c r="J262" s="173">
        <f>F262+G262+H262+I262</f>
        <v>26083.92</v>
      </c>
    </row>
    <row r="263" spans="1:10" s="20" customFormat="1" ht="65.25" customHeight="1">
      <c r="A263" s="144" t="s">
        <v>872</v>
      </c>
      <c r="B263" s="45" t="s">
        <v>145</v>
      </c>
      <c r="C263" s="45" t="s">
        <v>196</v>
      </c>
      <c r="D263" s="45" t="s">
        <v>871</v>
      </c>
      <c r="E263" s="45" t="s">
        <v>283</v>
      </c>
      <c r="F263" s="57">
        <v>1585.6770000000001</v>
      </c>
      <c r="G263" s="57">
        <f>G264</f>
        <v>0</v>
      </c>
      <c r="H263" s="57">
        <f>H264</f>
        <v>0</v>
      </c>
      <c r="I263" s="57">
        <f>I264</f>
        <v>0</v>
      </c>
      <c r="J263" s="57">
        <f>J264</f>
        <v>1585.6770000000001</v>
      </c>
    </row>
    <row r="264" spans="1:10" s="20" customFormat="1" ht="23.25" customHeight="1">
      <c r="A264" s="8" t="s">
        <v>810</v>
      </c>
      <c r="B264" s="45" t="s">
        <v>145</v>
      </c>
      <c r="C264" s="45" t="s">
        <v>196</v>
      </c>
      <c r="D264" s="45" t="s">
        <v>871</v>
      </c>
      <c r="E264" s="45" t="s">
        <v>56</v>
      </c>
      <c r="F264" s="173">
        <v>1585.6770000000001</v>
      </c>
      <c r="G264" s="173">
        <v>0</v>
      </c>
      <c r="H264" s="173">
        <v>0</v>
      </c>
      <c r="I264" s="173">
        <v>0</v>
      </c>
      <c r="J264" s="173">
        <f>F264+G264+H264+I264</f>
        <v>1585.6770000000001</v>
      </c>
    </row>
    <row r="265" spans="1:10" s="28" customFormat="1" ht="15" customHeight="1">
      <c r="A265" s="5" t="s">
        <v>136</v>
      </c>
      <c r="B265" s="44" t="s">
        <v>145</v>
      </c>
      <c r="C265" s="44" t="s">
        <v>137</v>
      </c>
      <c r="D265" s="44"/>
      <c r="E265" s="44"/>
      <c r="F265" s="62">
        <v>6659.178</v>
      </c>
      <c r="G265" s="62">
        <f>G269+G266</f>
        <v>0</v>
      </c>
      <c r="H265" s="62">
        <f>H269+H266</f>
        <v>0</v>
      </c>
      <c r="I265" s="62">
        <f>I269+I266</f>
        <v>0</v>
      </c>
      <c r="J265" s="62">
        <f>J269+J266</f>
        <v>6659.178</v>
      </c>
    </row>
    <row r="266" spans="1:10" s="28" customFormat="1" ht="36" customHeight="1">
      <c r="A266" s="7" t="s">
        <v>723</v>
      </c>
      <c r="B266" s="46" t="s">
        <v>145</v>
      </c>
      <c r="C266" s="46" t="s">
        <v>137</v>
      </c>
      <c r="D266" s="46" t="s">
        <v>369</v>
      </c>
      <c r="E266" s="46" t="s">
        <v>283</v>
      </c>
      <c r="F266" s="63">
        <v>6659.178</v>
      </c>
      <c r="G266" s="63">
        <f aca="true" t="shared" si="17" ref="G266:J267">G267</f>
        <v>0</v>
      </c>
      <c r="H266" s="63">
        <f t="shared" si="17"/>
        <v>0</v>
      </c>
      <c r="I266" s="63">
        <f t="shared" si="17"/>
        <v>0</v>
      </c>
      <c r="J266" s="63">
        <f t="shared" si="17"/>
        <v>6659.178</v>
      </c>
    </row>
    <row r="267" spans="1:10" s="28" customFormat="1" ht="37.5" customHeight="1">
      <c r="A267" s="7" t="s">
        <v>722</v>
      </c>
      <c r="B267" s="46" t="s">
        <v>145</v>
      </c>
      <c r="C267" s="46" t="s">
        <v>137</v>
      </c>
      <c r="D267" s="46" t="s">
        <v>724</v>
      </c>
      <c r="E267" s="46" t="s">
        <v>283</v>
      </c>
      <c r="F267" s="63">
        <v>6659.178</v>
      </c>
      <c r="G267" s="63">
        <f t="shared" si="17"/>
        <v>0</v>
      </c>
      <c r="H267" s="63">
        <f t="shared" si="17"/>
        <v>0</v>
      </c>
      <c r="I267" s="63">
        <f t="shared" si="17"/>
        <v>0</v>
      </c>
      <c r="J267" s="63">
        <f t="shared" si="17"/>
        <v>6659.178</v>
      </c>
    </row>
    <row r="268" spans="1:10" s="28" customFormat="1" ht="15" customHeight="1">
      <c r="A268" s="8" t="s">
        <v>24</v>
      </c>
      <c r="B268" s="45" t="s">
        <v>145</v>
      </c>
      <c r="C268" s="45" t="s">
        <v>137</v>
      </c>
      <c r="D268" s="45" t="s">
        <v>724</v>
      </c>
      <c r="E268" s="45" t="s">
        <v>23</v>
      </c>
      <c r="F268" s="173">
        <v>6659.178</v>
      </c>
      <c r="G268" s="173">
        <v>0</v>
      </c>
      <c r="H268" s="173">
        <v>0</v>
      </c>
      <c r="I268" s="173">
        <v>0</v>
      </c>
      <c r="J268" s="173">
        <f>F268+G268+H268+I268</f>
        <v>6659.178</v>
      </c>
    </row>
    <row r="269" spans="1:10" s="19" customFormat="1" ht="39" customHeight="1">
      <c r="A269" s="7" t="s">
        <v>620</v>
      </c>
      <c r="B269" s="46" t="s">
        <v>145</v>
      </c>
      <c r="C269" s="46" t="s">
        <v>137</v>
      </c>
      <c r="D269" s="121" t="s">
        <v>699</v>
      </c>
      <c r="E269" s="46" t="s">
        <v>283</v>
      </c>
      <c r="F269" s="173">
        <v>0</v>
      </c>
      <c r="G269" s="173">
        <v>0</v>
      </c>
      <c r="H269" s="173">
        <v>0</v>
      </c>
      <c r="I269" s="173">
        <v>0</v>
      </c>
      <c r="J269" s="173">
        <f>F269+G269+H269+I269</f>
        <v>0</v>
      </c>
    </row>
    <row r="270" spans="1:10" s="19" customFormat="1" ht="15" customHeight="1">
      <c r="A270" s="8" t="s">
        <v>24</v>
      </c>
      <c r="B270" s="45" t="s">
        <v>145</v>
      </c>
      <c r="C270" s="45" t="s">
        <v>137</v>
      </c>
      <c r="D270" s="119" t="s">
        <v>699</v>
      </c>
      <c r="E270" s="45" t="s">
        <v>23</v>
      </c>
      <c r="F270" s="173">
        <v>0</v>
      </c>
      <c r="G270" s="173">
        <v>0</v>
      </c>
      <c r="H270" s="173">
        <v>0</v>
      </c>
      <c r="I270" s="173">
        <v>0</v>
      </c>
      <c r="J270" s="173">
        <f>F270+G270+H270+I270</f>
        <v>0</v>
      </c>
    </row>
    <row r="271" spans="1:10" ht="27" customHeight="1">
      <c r="A271" s="4" t="s">
        <v>51</v>
      </c>
      <c r="B271" s="70" t="s">
        <v>125</v>
      </c>
      <c r="C271" s="71" t="s">
        <v>245</v>
      </c>
      <c r="D271" s="71"/>
      <c r="E271" s="71" t="s">
        <v>245</v>
      </c>
      <c r="F271" s="61">
        <v>608753.3679999999</v>
      </c>
      <c r="G271" s="61">
        <f>G276+G318+G422+G447+G480+G414+G477+G272</f>
        <v>3002.2090000000003</v>
      </c>
      <c r="H271" s="61">
        <f>H276+H318+H422+H447+H480+H414+H477+H272</f>
        <v>0</v>
      </c>
      <c r="I271" s="61">
        <f>I276+I318+I422+I447+I480+I414+I477+I272</f>
        <v>0</v>
      </c>
      <c r="J271" s="61">
        <f>J276+J318+J422+J447+J480+J414+J477+J272</f>
        <v>611755.5769999999</v>
      </c>
    </row>
    <row r="272" spans="1:10" ht="15" customHeight="1">
      <c r="A272" s="188" t="s">
        <v>143</v>
      </c>
      <c r="B272" s="186" t="s">
        <v>125</v>
      </c>
      <c r="C272" s="186" t="s">
        <v>141</v>
      </c>
      <c r="D272" s="187"/>
      <c r="E272" s="187"/>
      <c r="F272" s="189">
        <v>122</v>
      </c>
      <c r="G272" s="189">
        <f aca="true" t="shared" si="18" ref="G272:J274">G273</f>
        <v>0</v>
      </c>
      <c r="H272" s="189">
        <f t="shared" si="18"/>
        <v>0</v>
      </c>
      <c r="I272" s="189">
        <f t="shared" si="18"/>
        <v>0</v>
      </c>
      <c r="J272" s="189">
        <f t="shared" si="18"/>
        <v>122</v>
      </c>
    </row>
    <row r="273" spans="1:10" ht="27" customHeight="1">
      <c r="A273" s="7" t="s">
        <v>504</v>
      </c>
      <c r="B273" s="46" t="s">
        <v>125</v>
      </c>
      <c r="C273" s="46" t="s">
        <v>141</v>
      </c>
      <c r="D273" s="46" t="s">
        <v>249</v>
      </c>
      <c r="E273" s="46" t="s">
        <v>283</v>
      </c>
      <c r="F273" s="132">
        <v>122</v>
      </c>
      <c r="G273" s="132">
        <f t="shared" si="18"/>
        <v>0</v>
      </c>
      <c r="H273" s="132">
        <f t="shared" si="18"/>
        <v>0</v>
      </c>
      <c r="I273" s="132">
        <f t="shared" si="18"/>
        <v>0</v>
      </c>
      <c r="J273" s="132">
        <f t="shared" si="18"/>
        <v>122</v>
      </c>
    </row>
    <row r="274" spans="1:10" ht="27" customHeight="1">
      <c r="A274" s="7" t="s">
        <v>579</v>
      </c>
      <c r="B274" s="46" t="s">
        <v>125</v>
      </c>
      <c r="C274" s="46" t="s">
        <v>141</v>
      </c>
      <c r="D274" s="46" t="s">
        <v>577</v>
      </c>
      <c r="E274" s="46" t="s">
        <v>283</v>
      </c>
      <c r="F274" s="132">
        <v>122</v>
      </c>
      <c r="G274" s="132">
        <f t="shared" si="18"/>
        <v>0</v>
      </c>
      <c r="H274" s="132">
        <f t="shared" si="18"/>
        <v>0</v>
      </c>
      <c r="I274" s="132">
        <f t="shared" si="18"/>
        <v>0</v>
      </c>
      <c r="J274" s="132">
        <f t="shared" si="18"/>
        <v>122</v>
      </c>
    </row>
    <row r="275" spans="1:10" ht="27" customHeight="1">
      <c r="A275" s="8" t="s">
        <v>27</v>
      </c>
      <c r="B275" s="45" t="s">
        <v>125</v>
      </c>
      <c r="C275" s="45" t="s">
        <v>141</v>
      </c>
      <c r="D275" s="45" t="s">
        <v>577</v>
      </c>
      <c r="E275" s="45" t="s">
        <v>30</v>
      </c>
      <c r="F275" s="132">
        <v>122</v>
      </c>
      <c r="G275" s="132">
        <v>0</v>
      </c>
      <c r="H275" s="132">
        <v>0</v>
      </c>
      <c r="I275" s="132">
        <v>0</v>
      </c>
      <c r="J275" s="132">
        <f>F275+G275+H275+I275</f>
        <v>122</v>
      </c>
    </row>
    <row r="276" spans="1:10" s="19" customFormat="1" ht="12.75" customHeight="1">
      <c r="A276" s="5" t="s">
        <v>126</v>
      </c>
      <c r="B276" s="44" t="s">
        <v>125</v>
      </c>
      <c r="C276" s="44" t="s">
        <v>127</v>
      </c>
      <c r="D276" s="44"/>
      <c r="E276" s="44" t="s">
        <v>245</v>
      </c>
      <c r="F276" s="62">
        <v>108738.74300000002</v>
      </c>
      <c r="G276" s="62">
        <f>G287+G277+G285+G301</f>
        <v>811.061</v>
      </c>
      <c r="H276" s="62">
        <f>H287+H277+H285+H301</f>
        <v>0</v>
      </c>
      <c r="I276" s="62">
        <f>I287+I277+I285+I301</f>
        <v>0</v>
      </c>
      <c r="J276" s="62">
        <f>J287+J277+J285+J301</f>
        <v>109549.804</v>
      </c>
    </row>
    <row r="277" spans="1:10" s="19" customFormat="1" ht="33" customHeight="1">
      <c r="A277" s="7" t="s">
        <v>48</v>
      </c>
      <c r="B277" s="46" t="s">
        <v>125</v>
      </c>
      <c r="C277" s="46" t="s">
        <v>127</v>
      </c>
      <c r="D277" s="46" t="s">
        <v>157</v>
      </c>
      <c r="E277" s="46" t="s">
        <v>283</v>
      </c>
      <c r="F277" s="63">
        <v>61862.100000000006</v>
      </c>
      <c r="G277" s="63">
        <f>G278+G281+G283</f>
        <v>0</v>
      </c>
      <c r="H277" s="63">
        <f>H278+H281+H283</f>
        <v>0</v>
      </c>
      <c r="I277" s="63">
        <f>I278+I281+I283</f>
        <v>0</v>
      </c>
      <c r="J277" s="63">
        <f>J278+J281+J283</f>
        <v>61862.100000000006</v>
      </c>
    </row>
    <row r="278" spans="1:10" s="19" customFormat="1" ht="47.25" customHeight="1">
      <c r="A278" s="7" t="s">
        <v>49</v>
      </c>
      <c r="B278" s="46" t="s">
        <v>125</v>
      </c>
      <c r="C278" s="46" t="s">
        <v>127</v>
      </c>
      <c r="D278" s="46" t="s">
        <v>555</v>
      </c>
      <c r="E278" s="46" t="s">
        <v>283</v>
      </c>
      <c r="F278" s="63">
        <v>61256</v>
      </c>
      <c r="G278" s="63">
        <f>G279+G280</f>
        <v>0</v>
      </c>
      <c r="H278" s="63">
        <f>H279+H280</f>
        <v>0</v>
      </c>
      <c r="I278" s="63">
        <f>I279+I280</f>
        <v>0</v>
      </c>
      <c r="J278" s="63">
        <f>J279+J280</f>
        <v>61256</v>
      </c>
    </row>
    <row r="279" spans="1:10" s="19" customFormat="1" ht="47.25" customHeight="1">
      <c r="A279" s="8" t="s">
        <v>28</v>
      </c>
      <c r="B279" s="45" t="s">
        <v>125</v>
      </c>
      <c r="C279" s="45" t="s">
        <v>127</v>
      </c>
      <c r="D279" s="45" t="s">
        <v>555</v>
      </c>
      <c r="E279" s="45" t="s">
        <v>26</v>
      </c>
      <c r="F279" s="173">
        <v>59864</v>
      </c>
      <c r="G279" s="173">
        <v>0</v>
      </c>
      <c r="H279" s="173">
        <v>0</v>
      </c>
      <c r="I279" s="173">
        <v>0</v>
      </c>
      <c r="J279" s="173">
        <f>F279+G279+H279+I279</f>
        <v>59864</v>
      </c>
    </row>
    <row r="280" spans="1:10" s="19" customFormat="1" ht="30" customHeight="1">
      <c r="A280" s="8" t="s">
        <v>27</v>
      </c>
      <c r="B280" s="45" t="s">
        <v>125</v>
      </c>
      <c r="C280" s="45" t="s">
        <v>127</v>
      </c>
      <c r="D280" s="45" t="s">
        <v>555</v>
      </c>
      <c r="E280" s="45" t="s">
        <v>30</v>
      </c>
      <c r="F280" s="173">
        <v>1392</v>
      </c>
      <c r="G280" s="173">
        <v>0</v>
      </c>
      <c r="H280" s="173">
        <v>0</v>
      </c>
      <c r="I280" s="173">
        <v>0</v>
      </c>
      <c r="J280" s="173">
        <f>F280+G280+H280+I280</f>
        <v>1392</v>
      </c>
    </row>
    <row r="281" spans="1:10" s="19" customFormat="1" ht="68.25" customHeight="1">
      <c r="A281" s="34" t="s">
        <v>420</v>
      </c>
      <c r="B281" s="46" t="s">
        <v>125</v>
      </c>
      <c r="C281" s="46" t="s">
        <v>127</v>
      </c>
      <c r="D281" s="46" t="s">
        <v>556</v>
      </c>
      <c r="E281" s="46" t="s">
        <v>283</v>
      </c>
      <c r="F281" s="63">
        <v>202.3</v>
      </c>
      <c r="G281" s="63">
        <f>G282</f>
        <v>0</v>
      </c>
      <c r="H281" s="63">
        <f>H282</f>
        <v>0</v>
      </c>
      <c r="I281" s="63">
        <f>I282</f>
        <v>0</v>
      </c>
      <c r="J281" s="63">
        <f>J282</f>
        <v>202.3</v>
      </c>
    </row>
    <row r="282" spans="1:10" s="19" customFormat="1" ht="24.75" customHeight="1">
      <c r="A282" s="8" t="s">
        <v>27</v>
      </c>
      <c r="B282" s="45" t="s">
        <v>125</v>
      </c>
      <c r="C282" s="45" t="s">
        <v>127</v>
      </c>
      <c r="D282" s="45" t="s">
        <v>556</v>
      </c>
      <c r="E282" s="45" t="s">
        <v>30</v>
      </c>
      <c r="F282" s="173">
        <v>202.3</v>
      </c>
      <c r="G282" s="173">
        <v>0</v>
      </c>
      <c r="H282" s="173">
        <v>0</v>
      </c>
      <c r="I282" s="173">
        <v>0</v>
      </c>
      <c r="J282" s="173">
        <f>F282+G282+H282+I282</f>
        <v>202.3</v>
      </c>
    </row>
    <row r="283" spans="1:10" s="19" customFormat="1" ht="24.75" customHeight="1">
      <c r="A283" s="29" t="s">
        <v>794</v>
      </c>
      <c r="B283" s="45" t="s">
        <v>125</v>
      </c>
      <c r="C283" s="45" t="s">
        <v>127</v>
      </c>
      <c r="D283" s="45" t="s">
        <v>793</v>
      </c>
      <c r="E283" s="45" t="s">
        <v>283</v>
      </c>
      <c r="F283" s="173">
        <v>403.8</v>
      </c>
      <c r="G283" s="173">
        <v>0</v>
      </c>
      <c r="H283" s="173">
        <v>0</v>
      </c>
      <c r="I283" s="173">
        <v>0</v>
      </c>
      <c r="J283" s="173">
        <f>F283+G283+H283+I283</f>
        <v>403.8</v>
      </c>
    </row>
    <row r="284" spans="1:10" s="19" customFormat="1" ht="24.75" customHeight="1">
      <c r="A284" s="8" t="s">
        <v>27</v>
      </c>
      <c r="B284" s="45" t="s">
        <v>125</v>
      </c>
      <c r="C284" s="45" t="s">
        <v>127</v>
      </c>
      <c r="D284" s="45" t="s">
        <v>793</v>
      </c>
      <c r="E284" s="45" t="s">
        <v>30</v>
      </c>
      <c r="F284" s="173">
        <v>403.8</v>
      </c>
      <c r="G284" s="173">
        <v>0</v>
      </c>
      <c r="H284" s="173">
        <v>0</v>
      </c>
      <c r="I284" s="173">
        <v>0</v>
      </c>
      <c r="J284" s="173">
        <f>F284+G284+H284+I284</f>
        <v>403.8</v>
      </c>
    </row>
    <row r="285" spans="1:10" s="19" customFormat="1" ht="24.75" customHeight="1">
      <c r="A285" s="7" t="s">
        <v>224</v>
      </c>
      <c r="B285" s="46" t="s">
        <v>125</v>
      </c>
      <c r="C285" s="46" t="s">
        <v>127</v>
      </c>
      <c r="D285" s="46" t="s">
        <v>442</v>
      </c>
      <c r="E285" s="46" t="s">
        <v>283</v>
      </c>
      <c r="F285" s="57">
        <v>1565.198</v>
      </c>
      <c r="G285" s="57">
        <f>G286</f>
        <v>458.568</v>
      </c>
      <c r="H285" s="57">
        <f>H286</f>
        <v>0</v>
      </c>
      <c r="I285" s="57">
        <f>I286</f>
        <v>0</v>
      </c>
      <c r="J285" s="57">
        <f>J286</f>
        <v>2023.766</v>
      </c>
    </row>
    <row r="286" spans="1:10" s="19" customFormat="1" ht="24.75" customHeight="1">
      <c r="A286" s="8" t="s">
        <v>28</v>
      </c>
      <c r="B286" s="46" t="s">
        <v>125</v>
      </c>
      <c r="C286" s="46" t="s">
        <v>127</v>
      </c>
      <c r="D286" s="45" t="s">
        <v>442</v>
      </c>
      <c r="E286" s="45" t="s">
        <v>26</v>
      </c>
      <c r="F286" s="173">
        <v>1565.198</v>
      </c>
      <c r="G286" s="173">
        <v>458.568</v>
      </c>
      <c r="H286" s="173">
        <v>0</v>
      </c>
      <c r="I286" s="173">
        <v>0</v>
      </c>
      <c r="J286" s="173">
        <f>F286+G286+H286+I286</f>
        <v>2023.766</v>
      </c>
    </row>
    <row r="287" spans="1:10" s="19" customFormat="1" ht="24" customHeight="1">
      <c r="A287" s="7" t="s">
        <v>12</v>
      </c>
      <c r="B287" s="46" t="s">
        <v>125</v>
      </c>
      <c r="C287" s="46" t="s">
        <v>127</v>
      </c>
      <c r="D287" s="46" t="s">
        <v>247</v>
      </c>
      <c r="E287" s="46" t="s">
        <v>283</v>
      </c>
      <c r="F287" s="173">
        <v>39753.698000000004</v>
      </c>
      <c r="G287" s="173">
        <f>G288</f>
        <v>352.49300000000005</v>
      </c>
      <c r="H287" s="173">
        <f>H288</f>
        <v>0</v>
      </c>
      <c r="I287" s="173">
        <f>I288</f>
        <v>0</v>
      </c>
      <c r="J287" s="173">
        <f>J288</f>
        <v>40106.191</v>
      </c>
    </row>
    <row r="288" spans="1:10" s="21" customFormat="1" ht="24" customHeight="1">
      <c r="A288" s="7" t="s">
        <v>652</v>
      </c>
      <c r="B288" s="46" t="s">
        <v>125</v>
      </c>
      <c r="C288" s="46" t="s">
        <v>127</v>
      </c>
      <c r="D288" s="46" t="s">
        <v>274</v>
      </c>
      <c r="E288" s="46" t="s">
        <v>283</v>
      </c>
      <c r="F288" s="173">
        <v>39753.698000000004</v>
      </c>
      <c r="G288" s="173">
        <f>G289+G293+G297+G299+G295</f>
        <v>352.49300000000005</v>
      </c>
      <c r="H288" s="173">
        <f>H289+H293+H297+H299+H295</f>
        <v>0</v>
      </c>
      <c r="I288" s="173">
        <f>I289+I293+I297+I299+I295</f>
        <v>0</v>
      </c>
      <c r="J288" s="173">
        <f>J289+J293+J297+J299+J295</f>
        <v>40106.191</v>
      </c>
    </row>
    <row r="289" spans="1:10" s="21" customFormat="1" ht="22.5" customHeight="1">
      <c r="A289" s="7" t="s">
        <v>656</v>
      </c>
      <c r="B289" s="46" t="s">
        <v>125</v>
      </c>
      <c r="C289" s="46" t="s">
        <v>127</v>
      </c>
      <c r="D289" s="46" t="s">
        <v>383</v>
      </c>
      <c r="E289" s="46" t="s">
        <v>283</v>
      </c>
      <c r="F289" s="173">
        <v>37812.206000000006</v>
      </c>
      <c r="G289" s="173">
        <f>G290+G291+G292</f>
        <v>34.518</v>
      </c>
      <c r="H289" s="173">
        <v>0</v>
      </c>
      <c r="I289" s="173">
        <v>0</v>
      </c>
      <c r="J289" s="173">
        <f aca="true" t="shared" si="19" ref="J289:J294">F289+G289+H289+I289</f>
        <v>37846.724</v>
      </c>
    </row>
    <row r="290" spans="1:10" s="20" customFormat="1" ht="46.5" customHeight="1">
      <c r="A290" s="8" t="s">
        <v>28</v>
      </c>
      <c r="B290" s="45" t="s">
        <v>125</v>
      </c>
      <c r="C290" s="45" t="s">
        <v>127</v>
      </c>
      <c r="D290" s="45" t="s">
        <v>383</v>
      </c>
      <c r="E290" s="45" t="s">
        <v>26</v>
      </c>
      <c r="F290" s="173">
        <v>15772.709</v>
      </c>
      <c r="G290" s="173">
        <v>0</v>
      </c>
      <c r="H290" s="173">
        <v>0</v>
      </c>
      <c r="I290" s="173">
        <v>0</v>
      </c>
      <c r="J290" s="173">
        <f t="shared" si="19"/>
        <v>15772.709</v>
      </c>
    </row>
    <row r="291" spans="1:10" s="20" customFormat="1" ht="24" customHeight="1">
      <c r="A291" s="8" t="s">
        <v>27</v>
      </c>
      <c r="B291" s="45" t="s">
        <v>125</v>
      </c>
      <c r="C291" s="45" t="s">
        <v>127</v>
      </c>
      <c r="D291" s="45" t="s">
        <v>383</v>
      </c>
      <c r="E291" s="45" t="s">
        <v>30</v>
      </c>
      <c r="F291" s="173">
        <v>20836.413</v>
      </c>
      <c r="G291" s="173">
        <v>34.518</v>
      </c>
      <c r="H291" s="173">
        <v>0</v>
      </c>
      <c r="I291" s="173">
        <v>0</v>
      </c>
      <c r="J291" s="173">
        <f t="shared" si="19"/>
        <v>20870.931</v>
      </c>
    </row>
    <row r="292" spans="1:10" s="20" customFormat="1" ht="11.25" customHeight="1">
      <c r="A292" s="8" t="s">
        <v>22</v>
      </c>
      <c r="B292" s="45" t="s">
        <v>125</v>
      </c>
      <c r="C292" s="45" t="s">
        <v>127</v>
      </c>
      <c r="D292" s="45" t="s">
        <v>383</v>
      </c>
      <c r="E292" s="45" t="s">
        <v>21</v>
      </c>
      <c r="F292" s="173">
        <v>1203.084</v>
      </c>
      <c r="G292" s="173">
        <v>0</v>
      </c>
      <c r="H292" s="173">
        <v>0</v>
      </c>
      <c r="I292" s="173">
        <v>0</v>
      </c>
      <c r="J292" s="173">
        <f t="shared" si="19"/>
        <v>1203.084</v>
      </c>
    </row>
    <row r="293" spans="1:10" s="20" customFormat="1" ht="70.5" customHeight="1">
      <c r="A293" s="30" t="s">
        <v>608</v>
      </c>
      <c r="B293" s="46" t="s">
        <v>125</v>
      </c>
      <c r="C293" s="46" t="s">
        <v>127</v>
      </c>
      <c r="D293" s="45" t="s">
        <v>609</v>
      </c>
      <c r="E293" s="46" t="s">
        <v>283</v>
      </c>
      <c r="F293" s="173">
        <v>40</v>
      </c>
      <c r="G293" s="173">
        <v>0</v>
      </c>
      <c r="H293" s="173">
        <v>0</v>
      </c>
      <c r="I293" s="173">
        <v>0</v>
      </c>
      <c r="J293" s="173">
        <f t="shared" si="19"/>
        <v>40</v>
      </c>
    </row>
    <row r="294" spans="1:10" s="20" customFormat="1" ht="26.25" customHeight="1">
      <c r="A294" s="8" t="s">
        <v>27</v>
      </c>
      <c r="B294" s="45" t="s">
        <v>125</v>
      </c>
      <c r="C294" s="45" t="s">
        <v>127</v>
      </c>
      <c r="D294" s="45" t="s">
        <v>609</v>
      </c>
      <c r="E294" s="45" t="s">
        <v>30</v>
      </c>
      <c r="F294" s="173">
        <v>40</v>
      </c>
      <c r="G294" s="173">
        <v>0</v>
      </c>
      <c r="H294" s="173">
        <v>0</v>
      </c>
      <c r="I294" s="173">
        <v>0</v>
      </c>
      <c r="J294" s="173">
        <f t="shared" si="19"/>
        <v>40</v>
      </c>
    </row>
    <row r="295" spans="1:10" s="20" customFormat="1" ht="31.5" customHeight="1">
      <c r="A295" s="144" t="s">
        <v>794</v>
      </c>
      <c r="B295" s="45" t="s">
        <v>125</v>
      </c>
      <c r="C295" s="45" t="s">
        <v>127</v>
      </c>
      <c r="D295" s="45" t="s">
        <v>987</v>
      </c>
      <c r="E295" s="45" t="s">
        <v>283</v>
      </c>
      <c r="F295" s="69">
        <v>136</v>
      </c>
      <c r="G295" s="69">
        <f>G296</f>
        <v>0</v>
      </c>
      <c r="H295" s="69">
        <f>H296</f>
        <v>0</v>
      </c>
      <c r="I295" s="69">
        <f>I296</f>
        <v>0</v>
      </c>
      <c r="J295" s="69">
        <f>J296</f>
        <v>136</v>
      </c>
    </row>
    <row r="296" spans="1:10" s="20" customFormat="1" ht="26.25" customHeight="1">
      <c r="A296" s="8" t="s">
        <v>27</v>
      </c>
      <c r="B296" s="45" t="s">
        <v>125</v>
      </c>
      <c r="C296" s="45" t="s">
        <v>127</v>
      </c>
      <c r="D296" s="45" t="s">
        <v>987</v>
      </c>
      <c r="E296" s="45" t="s">
        <v>30</v>
      </c>
      <c r="F296" s="173">
        <v>136</v>
      </c>
      <c r="G296" s="173">
        <v>0</v>
      </c>
      <c r="H296" s="173">
        <v>0</v>
      </c>
      <c r="I296" s="173">
        <v>0</v>
      </c>
      <c r="J296" s="173">
        <f>F296+G296+H296+I296</f>
        <v>136</v>
      </c>
    </row>
    <row r="297" spans="1:10" s="20" customFormat="1" ht="26.25" customHeight="1">
      <c r="A297" s="8" t="s">
        <v>876</v>
      </c>
      <c r="B297" s="45" t="s">
        <v>125</v>
      </c>
      <c r="C297" s="45" t="s">
        <v>127</v>
      </c>
      <c r="D297" s="45" t="s">
        <v>875</v>
      </c>
      <c r="E297" s="45" t="s">
        <v>283</v>
      </c>
      <c r="F297" s="69">
        <v>1640.492</v>
      </c>
      <c r="G297" s="69">
        <f>G298</f>
        <v>27</v>
      </c>
      <c r="H297" s="69">
        <f>H298</f>
        <v>0</v>
      </c>
      <c r="I297" s="69">
        <f>I298</f>
        <v>0</v>
      </c>
      <c r="J297" s="69">
        <f>J298</f>
        <v>1667.492</v>
      </c>
    </row>
    <row r="298" spans="1:10" s="20" customFormat="1" ht="26.25" customHeight="1">
      <c r="A298" s="8" t="s">
        <v>27</v>
      </c>
      <c r="B298" s="45" t="s">
        <v>125</v>
      </c>
      <c r="C298" s="45" t="s">
        <v>127</v>
      </c>
      <c r="D298" s="45" t="s">
        <v>875</v>
      </c>
      <c r="E298" s="45" t="s">
        <v>30</v>
      </c>
      <c r="F298" s="173">
        <v>1640.492</v>
      </c>
      <c r="G298" s="173">
        <v>27</v>
      </c>
      <c r="H298" s="173">
        <v>0</v>
      </c>
      <c r="I298" s="173">
        <v>0</v>
      </c>
      <c r="J298" s="173">
        <f>F298+G298+H298+I298</f>
        <v>1667.492</v>
      </c>
    </row>
    <row r="299" spans="1:10" s="20" customFormat="1" ht="26.25" customHeight="1">
      <c r="A299" s="8" t="s">
        <v>877</v>
      </c>
      <c r="B299" s="45" t="s">
        <v>125</v>
      </c>
      <c r="C299" s="45" t="s">
        <v>127</v>
      </c>
      <c r="D299" s="45" t="s">
        <v>388</v>
      </c>
      <c r="E299" s="45" t="s">
        <v>283</v>
      </c>
      <c r="F299" s="69">
        <v>125</v>
      </c>
      <c r="G299" s="69">
        <f>G300</f>
        <v>290.975</v>
      </c>
      <c r="H299" s="69">
        <f>H300</f>
        <v>0</v>
      </c>
      <c r="I299" s="69">
        <f>I300</f>
        <v>0</v>
      </c>
      <c r="J299" s="69">
        <f>J300</f>
        <v>415.975</v>
      </c>
    </row>
    <row r="300" spans="1:10" s="20" customFormat="1" ht="26.25" customHeight="1">
      <c r="A300" s="8" t="s">
        <v>27</v>
      </c>
      <c r="B300" s="45" t="s">
        <v>125</v>
      </c>
      <c r="C300" s="45" t="s">
        <v>127</v>
      </c>
      <c r="D300" s="45" t="s">
        <v>388</v>
      </c>
      <c r="E300" s="45" t="s">
        <v>30</v>
      </c>
      <c r="F300" s="173">
        <v>125</v>
      </c>
      <c r="G300" s="173">
        <v>290.975</v>
      </c>
      <c r="H300" s="173">
        <v>0</v>
      </c>
      <c r="I300" s="173">
        <v>0</v>
      </c>
      <c r="J300" s="173">
        <f>F300+G300+H300+I300</f>
        <v>415.975</v>
      </c>
    </row>
    <row r="301" spans="1:10" s="20" customFormat="1" ht="26.25" customHeight="1">
      <c r="A301" s="7" t="s">
        <v>149</v>
      </c>
      <c r="B301" s="46" t="s">
        <v>125</v>
      </c>
      <c r="C301" s="46" t="s">
        <v>127</v>
      </c>
      <c r="D301" s="46" t="s">
        <v>96</v>
      </c>
      <c r="E301" s="46" t="s">
        <v>283</v>
      </c>
      <c r="F301" s="69">
        <v>5557.747</v>
      </c>
      <c r="G301" s="69">
        <f>G302+G304+G306+G308+G310+G312+G314+G316</f>
        <v>0</v>
      </c>
      <c r="H301" s="69">
        <f>H302+H304+H306+H308+H310+H312+H314+H316</f>
        <v>0</v>
      </c>
      <c r="I301" s="69">
        <f>I302+I304+I306+I308+I310+I312+I314+I316</f>
        <v>0</v>
      </c>
      <c r="J301" s="69">
        <f>J302+J304+J306+J308+J310+J312+J314+J316</f>
        <v>5557.747</v>
      </c>
    </row>
    <row r="302" spans="1:10" s="20" customFormat="1" ht="26.25" customHeight="1">
      <c r="A302" s="34" t="s">
        <v>995</v>
      </c>
      <c r="B302" s="46" t="s">
        <v>125</v>
      </c>
      <c r="C302" s="45" t="s">
        <v>127</v>
      </c>
      <c r="D302" s="46" t="s">
        <v>996</v>
      </c>
      <c r="E302" s="46" t="s">
        <v>283</v>
      </c>
      <c r="F302" s="69">
        <v>1135.534</v>
      </c>
      <c r="G302" s="69">
        <f>G303</f>
        <v>0</v>
      </c>
      <c r="H302" s="69">
        <f>H303</f>
        <v>0</v>
      </c>
      <c r="I302" s="69">
        <f>I303</f>
        <v>0</v>
      </c>
      <c r="J302" s="69">
        <f>J303</f>
        <v>1135.534</v>
      </c>
    </row>
    <row r="303" spans="1:10" s="20" customFormat="1" ht="26.25" customHeight="1">
      <c r="A303" s="8" t="s">
        <v>27</v>
      </c>
      <c r="B303" s="45" t="s">
        <v>125</v>
      </c>
      <c r="C303" s="45" t="s">
        <v>127</v>
      </c>
      <c r="D303" s="45" t="s">
        <v>996</v>
      </c>
      <c r="E303" s="45" t="s">
        <v>30</v>
      </c>
      <c r="F303" s="173">
        <v>1135.534</v>
      </c>
      <c r="G303" s="173">
        <v>0</v>
      </c>
      <c r="H303" s="173">
        <v>0</v>
      </c>
      <c r="I303" s="173">
        <v>0</v>
      </c>
      <c r="J303" s="173">
        <f>F303+G303+H303+I303</f>
        <v>1135.534</v>
      </c>
    </row>
    <row r="304" spans="1:10" s="20" customFormat="1" ht="26.25" customHeight="1">
      <c r="A304" s="34" t="s">
        <v>995</v>
      </c>
      <c r="B304" s="46" t="s">
        <v>125</v>
      </c>
      <c r="C304" s="45" t="s">
        <v>127</v>
      </c>
      <c r="D304" s="46" t="s">
        <v>997</v>
      </c>
      <c r="E304" s="46" t="s">
        <v>283</v>
      </c>
      <c r="F304" s="69">
        <v>499.5</v>
      </c>
      <c r="G304" s="69">
        <f>G305</f>
        <v>0</v>
      </c>
      <c r="H304" s="69">
        <f>H305</f>
        <v>0</v>
      </c>
      <c r="I304" s="69">
        <f>I305</f>
        <v>0</v>
      </c>
      <c r="J304" s="69">
        <f>J305</f>
        <v>499.5</v>
      </c>
    </row>
    <row r="305" spans="1:10" s="20" customFormat="1" ht="26.25" customHeight="1">
      <c r="A305" s="8" t="s">
        <v>27</v>
      </c>
      <c r="B305" s="45" t="s">
        <v>125</v>
      </c>
      <c r="C305" s="46" t="s">
        <v>127</v>
      </c>
      <c r="D305" s="45" t="s">
        <v>997</v>
      </c>
      <c r="E305" s="45" t="s">
        <v>30</v>
      </c>
      <c r="F305" s="173">
        <v>499.5</v>
      </c>
      <c r="G305" s="173">
        <v>0</v>
      </c>
      <c r="H305" s="173">
        <v>0</v>
      </c>
      <c r="I305" s="173">
        <v>0</v>
      </c>
      <c r="J305" s="173">
        <f>F305+G305+H305+I305</f>
        <v>499.5</v>
      </c>
    </row>
    <row r="306" spans="1:10" s="20" customFormat="1" ht="26.25" customHeight="1">
      <c r="A306" s="34" t="s">
        <v>995</v>
      </c>
      <c r="B306" s="46" t="s">
        <v>125</v>
      </c>
      <c r="C306" s="45" t="s">
        <v>127</v>
      </c>
      <c r="D306" s="46" t="s">
        <v>998</v>
      </c>
      <c r="E306" s="46" t="s">
        <v>283</v>
      </c>
      <c r="F306" s="69">
        <v>3060.013</v>
      </c>
      <c r="G306" s="69">
        <f>G307</f>
        <v>0</v>
      </c>
      <c r="H306" s="69">
        <f>H307</f>
        <v>0</v>
      </c>
      <c r="I306" s="69">
        <f>I307</f>
        <v>0</v>
      </c>
      <c r="J306" s="69">
        <f>J307</f>
        <v>3060.013</v>
      </c>
    </row>
    <row r="307" spans="1:10" s="20" customFormat="1" ht="26.25" customHeight="1">
      <c r="A307" s="8" t="s">
        <v>27</v>
      </c>
      <c r="B307" s="45" t="s">
        <v>125</v>
      </c>
      <c r="C307" s="45" t="s">
        <v>127</v>
      </c>
      <c r="D307" s="45" t="s">
        <v>998</v>
      </c>
      <c r="E307" s="45" t="s">
        <v>30</v>
      </c>
      <c r="F307" s="173">
        <v>3060.013</v>
      </c>
      <c r="G307" s="173">
        <v>0</v>
      </c>
      <c r="H307" s="173">
        <v>0</v>
      </c>
      <c r="I307" s="173">
        <v>0</v>
      </c>
      <c r="J307" s="173">
        <f>F307+G307+H307+I307</f>
        <v>3060.013</v>
      </c>
    </row>
    <row r="308" spans="1:10" s="20" customFormat="1" ht="26.25" customHeight="1">
      <c r="A308" s="34" t="s">
        <v>995</v>
      </c>
      <c r="B308" s="46" t="s">
        <v>125</v>
      </c>
      <c r="C308" s="45" t="s">
        <v>127</v>
      </c>
      <c r="D308" s="46" t="s">
        <v>999</v>
      </c>
      <c r="E308" s="46" t="s">
        <v>283</v>
      </c>
      <c r="F308" s="69">
        <v>857.142</v>
      </c>
      <c r="G308" s="69">
        <f>G309</f>
        <v>0</v>
      </c>
      <c r="H308" s="69">
        <f>H309</f>
        <v>0</v>
      </c>
      <c r="I308" s="69">
        <f>I309</f>
        <v>0</v>
      </c>
      <c r="J308" s="69">
        <f>J309</f>
        <v>857.142</v>
      </c>
    </row>
    <row r="309" spans="1:10" s="20" customFormat="1" ht="26.25" customHeight="1">
      <c r="A309" s="8" t="s">
        <v>27</v>
      </c>
      <c r="B309" s="45" t="s">
        <v>125</v>
      </c>
      <c r="C309" s="46" t="s">
        <v>127</v>
      </c>
      <c r="D309" s="45" t="s">
        <v>999</v>
      </c>
      <c r="E309" s="45" t="s">
        <v>30</v>
      </c>
      <c r="F309" s="173">
        <v>857.142</v>
      </c>
      <c r="G309" s="173">
        <v>0</v>
      </c>
      <c r="H309" s="173">
        <v>0</v>
      </c>
      <c r="I309" s="173">
        <v>0</v>
      </c>
      <c r="J309" s="173">
        <f>F309+G309+H309+I309</f>
        <v>857.142</v>
      </c>
    </row>
    <row r="310" spans="1:10" s="20" customFormat="1" ht="26.25" customHeight="1">
      <c r="A310" s="34" t="s">
        <v>995</v>
      </c>
      <c r="B310" s="46" t="s">
        <v>125</v>
      </c>
      <c r="C310" s="45" t="s">
        <v>127</v>
      </c>
      <c r="D310" s="46" t="s">
        <v>1000</v>
      </c>
      <c r="E310" s="46" t="s">
        <v>283</v>
      </c>
      <c r="F310" s="69">
        <v>1.137</v>
      </c>
      <c r="G310" s="69">
        <f>G311</f>
        <v>0</v>
      </c>
      <c r="H310" s="69">
        <f>H311</f>
        <v>0</v>
      </c>
      <c r="I310" s="69">
        <f>I311</f>
        <v>0</v>
      </c>
      <c r="J310" s="69">
        <f>J311</f>
        <v>1.137</v>
      </c>
    </row>
    <row r="311" spans="1:10" s="20" customFormat="1" ht="26.25" customHeight="1">
      <c r="A311" s="8" t="s">
        <v>27</v>
      </c>
      <c r="B311" s="45" t="s">
        <v>125</v>
      </c>
      <c r="C311" s="45" t="s">
        <v>127</v>
      </c>
      <c r="D311" s="46" t="s">
        <v>1000</v>
      </c>
      <c r="E311" s="45" t="s">
        <v>30</v>
      </c>
      <c r="F311" s="173">
        <v>1.137</v>
      </c>
      <c r="G311" s="173">
        <v>0</v>
      </c>
      <c r="H311" s="173">
        <v>0</v>
      </c>
      <c r="I311" s="173">
        <v>0</v>
      </c>
      <c r="J311" s="173">
        <f>G311+H311+I311+F311</f>
        <v>1.137</v>
      </c>
    </row>
    <row r="312" spans="1:10" s="20" customFormat="1" ht="26.25" customHeight="1">
      <c r="A312" s="34" t="s">
        <v>995</v>
      </c>
      <c r="B312" s="46" t="s">
        <v>125</v>
      </c>
      <c r="C312" s="45" t="s">
        <v>127</v>
      </c>
      <c r="D312" s="46" t="s">
        <v>1001</v>
      </c>
      <c r="E312" s="46" t="s">
        <v>283</v>
      </c>
      <c r="F312" s="69">
        <v>0.5</v>
      </c>
      <c r="G312" s="69">
        <f>G313</f>
        <v>0</v>
      </c>
      <c r="H312" s="69">
        <f>H313</f>
        <v>0</v>
      </c>
      <c r="I312" s="69">
        <f>I313</f>
        <v>0</v>
      </c>
      <c r="J312" s="69">
        <f>J313</f>
        <v>0.5</v>
      </c>
    </row>
    <row r="313" spans="1:10" s="20" customFormat="1" ht="26.25" customHeight="1">
      <c r="A313" s="8" t="s">
        <v>27</v>
      </c>
      <c r="B313" s="45" t="s">
        <v>125</v>
      </c>
      <c r="C313" s="46" t="s">
        <v>127</v>
      </c>
      <c r="D313" s="46" t="s">
        <v>1001</v>
      </c>
      <c r="E313" s="45" t="s">
        <v>30</v>
      </c>
      <c r="F313" s="173">
        <v>0.5</v>
      </c>
      <c r="G313" s="173">
        <v>0</v>
      </c>
      <c r="H313" s="173">
        <v>0</v>
      </c>
      <c r="I313" s="173">
        <v>0</v>
      </c>
      <c r="J313" s="173">
        <f>F313+G313+H313+I313</f>
        <v>0.5</v>
      </c>
    </row>
    <row r="314" spans="1:10" s="20" customFormat="1" ht="26.25" customHeight="1">
      <c r="A314" s="34" t="s">
        <v>995</v>
      </c>
      <c r="B314" s="46" t="s">
        <v>125</v>
      </c>
      <c r="C314" s="45" t="s">
        <v>127</v>
      </c>
      <c r="D314" s="46" t="s">
        <v>1002</v>
      </c>
      <c r="E314" s="46" t="s">
        <v>283</v>
      </c>
      <c r="F314" s="69">
        <v>3.063</v>
      </c>
      <c r="G314" s="69">
        <f>G315</f>
        <v>0</v>
      </c>
      <c r="H314" s="69">
        <f>H315</f>
        <v>0</v>
      </c>
      <c r="I314" s="69">
        <f>I315</f>
        <v>0</v>
      </c>
      <c r="J314" s="69">
        <f>J315</f>
        <v>3.063</v>
      </c>
    </row>
    <row r="315" spans="1:10" s="20" customFormat="1" ht="26.25" customHeight="1">
      <c r="A315" s="8" t="s">
        <v>27</v>
      </c>
      <c r="B315" s="45" t="s">
        <v>125</v>
      </c>
      <c r="C315" s="45" t="s">
        <v>127</v>
      </c>
      <c r="D315" s="45" t="s">
        <v>1002</v>
      </c>
      <c r="E315" s="45" t="s">
        <v>30</v>
      </c>
      <c r="F315" s="173">
        <v>3.063</v>
      </c>
      <c r="G315" s="173">
        <v>0</v>
      </c>
      <c r="H315" s="173">
        <v>0</v>
      </c>
      <c r="I315" s="173">
        <v>0</v>
      </c>
      <c r="J315" s="173">
        <f>F315+G315+H315+I315</f>
        <v>3.063</v>
      </c>
    </row>
    <row r="316" spans="1:10" s="20" customFormat="1" ht="26.25" customHeight="1">
      <c r="A316" s="34" t="s">
        <v>995</v>
      </c>
      <c r="B316" s="46" t="s">
        <v>125</v>
      </c>
      <c r="C316" s="45" t="s">
        <v>127</v>
      </c>
      <c r="D316" s="46" t="s">
        <v>1003</v>
      </c>
      <c r="E316" s="46" t="s">
        <v>283</v>
      </c>
      <c r="F316" s="69">
        <v>0.858</v>
      </c>
      <c r="G316" s="69">
        <f>G317</f>
        <v>0</v>
      </c>
      <c r="H316" s="69">
        <f>H317</f>
        <v>0</v>
      </c>
      <c r="I316" s="69">
        <f>I317</f>
        <v>0</v>
      </c>
      <c r="J316" s="69">
        <f>J317</f>
        <v>0.858</v>
      </c>
    </row>
    <row r="317" spans="1:10" s="20" customFormat="1" ht="26.25" customHeight="1">
      <c r="A317" s="8" t="s">
        <v>27</v>
      </c>
      <c r="B317" s="45" t="s">
        <v>125</v>
      </c>
      <c r="C317" s="46" t="s">
        <v>127</v>
      </c>
      <c r="D317" s="45" t="s">
        <v>1003</v>
      </c>
      <c r="E317" s="45" t="s">
        <v>30</v>
      </c>
      <c r="F317" s="173">
        <v>0.858</v>
      </c>
      <c r="G317" s="173">
        <v>0</v>
      </c>
      <c r="H317" s="173">
        <v>0</v>
      </c>
      <c r="I317" s="173">
        <v>0</v>
      </c>
      <c r="J317" s="173">
        <f>F317+G317+H317+I317</f>
        <v>0.858</v>
      </c>
    </row>
    <row r="318" spans="1:10" s="19" customFormat="1" ht="11.25" customHeight="1">
      <c r="A318" s="5" t="s">
        <v>128</v>
      </c>
      <c r="B318" s="44" t="s">
        <v>125</v>
      </c>
      <c r="C318" s="44" t="s">
        <v>74</v>
      </c>
      <c r="D318" s="44"/>
      <c r="E318" s="44" t="s">
        <v>245</v>
      </c>
      <c r="F318" s="62">
        <v>431183.59599999996</v>
      </c>
      <c r="G318" s="62">
        <f>G319+G354+G349+G352+G389</f>
        <v>2490.327</v>
      </c>
      <c r="H318" s="62">
        <f>H319+H354+H349+H352+H389</f>
        <v>0</v>
      </c>
      <c r="I318" s="62">
        <f>I319+I354+I349+I352+I389</f>
        <v>0</v>
      </c>
      <c r="J318" s="62">
        <f>J319+J354+J349+J352+J389</f>
        <v>433673.923</v>
      </c>
    </row>
    <row r="319" spans="1:10" s="21" customFormat="1" ht="25.5" customHeight="1">
      <c r="A319" s="7" t="s">
        <v>530</v>
      </c>
      <c r="B319" s="46" t="s">
        <v>125</v>
      </c>
      <c r="C319" s="46" t="s">
        <v>74</v>
      </c>
      <c r="D319" s="46" t="s">
        <v>158</v>
      </c>
      <c r="E319" s="46" t="s">
        <v>283</v>
      </c>
      <c r="F319" s="63">
        <v>233765.69999999998</v>
      </c>
      <c r="G319" s="63">
        <f>G329+G345+G320+G323+G327+G334+G347+G340+G332+G337+G342</f>
        <v>0</v>
      </c>
      <c r="H319" s="63">
        <f>H329+H345+H320+H323+H327+H334+H347+H340+H332+H337+H342</f>
        <v>0</v>
      </c>
      <c r="I319" s="63">
        <f>I329+I345+I320+I323+I327+I334+I347+I340+I332+I337+I342</f>
        <v>0</v>
      </c>
      <c r="J319" s="63">
        <f>J329+J345+J320+J323+J327+J334+J347+J340+J332+J337+J342</f>
        <v>233765.69999999998</v>
      </c>
    </row>
    <row r="320" spans="1:10" s="21" customFormat="1" ht="36" customHeight="1">
      <c r="A320" s="7" t="s">
        <v>312</v>
      </c>
      <c r="B320" s="46" t="s">
        <v>125</v>
      </c>
      <c r="C320" s="46" t="s">
        <v>74</v>
      </c>
      <c r="D320" s="46" t="s">
        <v>557</v>
      </c>
      <c r="E320" s="46" t="s">
        <v>283</v>
      </c>
      <c r="F320" s="173">
        <v>1260.5</v>
      </c>
      <c r="G320" s="63">
        <f>G321+G322</f>
        <v>0</v>
      </c>
      <c r="H320" s="63">
        <f>H321+H322</f>
        <v>0</v>
      </c>
      <c r="I320" s="63">
        <f>I321+I322</f>
        <v>0</v>
      </c>
      <c r="J320" s="173">
        <f>F320+G320+H320+I320</f>
        <v>1260.5</v>
      </c>
    </row>
    <row r="321" spans="1:10" s="21" customFormat="1" ht="24.75" customHeight="1">
      <c r="A321" s="8" t="s">
        <v>27</v>
      </c>
      <c r="B321" s="45" t="s">
        <v>125</v>
      </c>
      <c r="C321" s="45" t="s">
        <v>74</v>
      </c>
      <c r="D321" s="45" t="s">
        <v>557</v>
      </c>
      <c r="E321" s="45" t="s">
        <v>30</v>
      </c>
      <c r="F321" s="173">
        <v>1097.225</v>
      </c>
      <c r="G321" s="173">
        <v>0</v>
      </c>
      <c r="H321" s="173">
        <v>0</v>
      </c>
      <c r="I321" s="173">
        <v>0</v>
      </c>
      <c r="J321" s="173">
        <f>F321+G321+H321+I321</f>
        <v>1097.225</v>
      </c>
    </row>
    <row r="322" spans="1:10" s="21" customFormat="1" ht="24.75" customHeight="1">
      <c r="A322" s="8" t="s">
        <v>121</v>
      </c>
      <c r="B322" s="45" t="s">
        <v>125</v>
      </c>
      <c r="C322" s="45" t="s">
        <v>74</v>
      </c>
      <c r="D322" s="45" t="s">
        <v>557</v>
      </c>
      <c r="E322" s="45" t="s">
        <v>29</v>
      </c>
      <c r="F322" s="173">
        <v>163.275</v>
      </c>
      <c r="G322" s="173">
        <v>0</v>
      </c>
      <c r="H322" s="173">
        <v>0</v>
      </c>
      <c r="I322" s="173">
        <v>0</v>
      </c>
      <c r="J322" s="173">
        <f>F322+G322+H322+I322</f>
        <v>163.275</v>
      </c>
    </row>
    <row r="323" spans="1:10" s="21" customFormat="1" ht="70.5" customHeight="1">
      <c r="A323" s="22" t="s">
        <v>117</v>
      </c>
      <c r="B323" s="46" t="s">
        <v>125</v>
      </c>
      <c r="C323" s="46" t="s">
        <v>74</v>
      </c>
      <c r="D323" s="46" t="s">
        <v>558</v>
      </c>
      <c r="E323" s="46" t="s">
        <v>283</v>
      </c>
      <c r="F323" s="173">
        <v>195985.6</v>
      </c>
      <c r="G323" s="173">
        <f>G324+G325+G326</f>
        <v>0</v>
      </c>
      <c r="H323" s="173">
        <f>H324+H325+H326</f>
        <v>0</v>
      </c>
      <c r="I323" s="173">
        <f>I324+I325+I326</f>
        <v>0</v>
      </c>
      <c r="J323" s="173">
        <f>J324+J325+J326</f>
        <v>195985.6</v>
      </c>
    </row>
    <row r="324" spans="1:10" s="21" customFormat="1" ht="45" customHeight="1">
      <c r="A324" s="8" t="s">
        <v>28</v>
      </c>
      <c r="B324" s="45" t="s">
        <v>125</v>
      </c>
      <c r="C324" s="45" t="s">
        <v>74</v>
      </c>
      <c r="D324" s="45" t="s">
        <v>558</v>
      </c>
      <c r="E324" s="45" t="s">
        <v>26</v>
      </c>
      <c r="F324" s="173">
        <v>176925.791</v>
      </c>
      <c r="G324" s="173">
        <v>-5165.358</v>
      </c>
      <c r="H324" s="173">
        <v>0</v>
      </c>
      <c r="I324" s="173">
        <v>0</v>
      </c>
      <c r="J324" s="173">
        <f>F324+G324+H324+I324</f>
        <v>171760.433</v>
      </c>
    </row>
    <row r="325" spans="1:10" s="21" customFormat="1" ht="31.5" customHeight="1">
      <c r="A325" s="8" t="s">
        <v>27</v>
      </c>
      <c r="B325" s="45" t="s">
        <v>125</v>
      </c>
      <c r="C325" s="45" t="s">
        <v>74</v>
      </c>
      <c r="D325" s="45" t="s">
        <v>558</v>
      </c>
      <c r="E325" s="45" t="s">
        <v>30</v>
      </c>
      <c r="F325" s="173">
        <v>2032.994</v>
      </c>
      <c r="G325" s="173">
        <v>0</v>
      </c>
      <c r="H325" s="173">
        <v>0</v>
      </c>
      <c r="I325" s="173">
        <v>0</v>
      </c>
      <c r="J325" s="173">
        <f>F325+G325+H325+I325</f>
        <v>2032.994</v>
      </c>
    </row>
    <row r="326" spans="1:10" s="21" customFormat="1" ht="24.75" customHeight="1">
      <c r="A326" s="8" t="s">
        <v>121</v>
      </c>
      <c r="B326" s="45" t="s">
        <v>125</v>
      </c>
      <c r="C326" s="45" t="s">
        <v>74</v>
      </c>
      <c r="D326" s="45" t="s">
        <v>558</v>
      </c>
      <c r="E326" s="45" t="s">
        <v>29</v>
      </c>
      <c r="F326" s="173">
        <v>17026.815</v>
      </c>
      <c r="G326" s="173">
        <v>5165.358</v>
      </c>
      <c r="H326" s="173">
        <v>0</v>
      </c>
      <c r="I326" s="173">
        <v>0</v>
      </c>
      <c r="J326" s="173">
        <f>F326+G326+H326+I326</f>
        <v>22192.173</v>
      </c>
    </row>
    <row r="327" spans="1:10" s="21" customFormat="1" ht="57" customHeight="1">
      <c r="A327" s="7" t="s">
        <v>118</v>
      </c>
      <c r="B327" s="46" t="s">
        <v>125</v>
      </c>
      <c r="C327" s="46" t="s">
        <v>74</v>
      </c>
      <c r="D327" s="46" t="s">
        <v>563</v>
      </c>
      <c r="E327" s="46" t="s">
        <v>283</v>
      </c>
      <c r="F327" s="173">
        <v>67.9</v>
      </c>
      <c r="G327" s="173">
        <v>0</v>
      </c>
      <c r="H327" s="173">
        <v>0</v>
      </c>
      <c r="I327" s="173">
        <v>0</v>
      </c>
      <c r="J327" s="173">
        <f>F327+G327+H327+I327</f>
        <v>67.9</v>
      </c>
    </row>
    <row r="328" spans="1:10" s="21" customFormat="1" ht="24.75" customHeight="1">
      <c r="A328" s="8" t="s">
        <v>27</v>
      </c>
      <c r="B328" s="45" t="s">
        <v>125</v>
      </c>
      <c r="C328" s="45" t="s">
        <v>74</v>
      </c>
      <c r="D328" s="45" t="s">
        <v>563</v>
      </c>
      <c r="E328" s="45" t="s">
        <v>30</v>
      </c>
      <c r="F328" s="173">
        <v>67.9</v>
      </c>
      <c r="G328" s="173">
        <v>0</v>
      </c>
      <c r="H328" s="173">
        <v>0</v>
      </c>
      <c r="I328" s="173">
        <v>0</v>
      </c>
      <c r="J328" s="173">
        <f>F328+G328+H328+I328</f>
        <v>67.9</v>
      </c>
    </row>
    <row r="329" spans="1:10" s="21" customFormat="1" ht="45.75" customHeight="1">
      <c r="A329" s="7" t="s">
        <v>493</v>
      </c>
      <c r="B329" s="46" t="s">
        <v>125</v>
      </c>
      <c r="C329" s="46" t="s">
        <v>74</v>
      </c>
      <c r="D329" s="46" t="s">
        <v>494</v>
      </c>
      <c r="E329" s="46" t="s">
        <v>283</v>
      </c>
      <c r="F329" s="173">
        <v>1941.1</v>
      </c>
      <c r="G329" s="173">
        <f>G330+G331</f>
        <v>0</v>
      </c>
      <c r="H329" s="173">
        <f>H330+H331</f>
        <v>0</v>
      </c>
      <c r="I329" s="173">
        <f>I330+I331</f>
        <v>0</v>
      </c>
      <c r="J329" s="173">
        <f>J330+J331</f>
        <v>1941.1</v>
      </c>
    </row>
    <row r="330" spans="1:10" s="21" customFormat="1" ht="24.75" customHeight="1">
      <c r="A330" s="8" t="s">
        <v>27</v>
      </c>
      <c r="B330" s="45" t="s">
        <v>125</v>
      </c>
      <c r="C330" s="45" t="s">
        <v>74</v>
      </c>
      <c r="D330" s="45" t="s">
        <v>494</v>
      </c>
      <c r="E330" s="45" t="s">
        <v>30</v>
      </c>
      <c r="F330" s="173">
        <v>1767.6789999999999</v>
      </c>
      <c r="G330" s="173">
        <v>0</v>
      </c>
      <c r="H330" s="173">
        <v>0</v>
      </c>
      <c r="I330" s="173">
        <v>0</v>
      </c>
      <c r="J330" s="173">
        <f>F330+G330+H330+I330</f>
        <v>1767.6789999999999</v>
      </c>
    </row>
    <row r="331" spans="1:10" s="21" customFormat="1" ht="24.75" customHeight="1">
      <c r="A331" s="8" t="s">
        <v>121</v>
      </c>
      <c r="B331" s="45" t="s">
        <v>125</v>
      </c>
      <c r="C331" s="45" t="s">
        <v>74</v>
      </c>
      <c r="D331" s="45" t="s">
        <v>494</v>
      </c>
      <c r="E331" s="45" t="s">
        <v>29</v>
      </c>
      <c r="F331" s="173">
        <v>173.421</v>
      </c>
      <c r="G331" s="173">
        <v>0</v>
      </c>
      <c r="H331" s="173">
        <v>0</v>
      </c>
      <c r="I331" s="173">
        <v>0</v>
      </c>
      <c r="J331" s="173">
        <f>F331+G331+H331+I331</f>
        <v>173.421</v>
      </c>
    </row>
    <row r="332" spans="1:10" s="21" customFormat="1" ht="25.5" customHeight="1">
      <c r="A332" s="35" t="s">
        <v>791</v>
      </c>
      <c r="B332" s="45" t="s">
        <v>125</v>
      </c>
      <c r="C332" s="45" t="s">
        <v>74</v>
      </c>
      <c r="D332" s="45" t="s">
        <v>790</v>
      </c>
      <c r="E332" s="45" t="s">
        <v>283</v>
      </c>
      <c r="F332" s="173">
        <v>853.9</v>
      </c>
      <c r="G332" s="173">
        <v>0</v>
      </c>
      <c r="H332" s="173">
        <v>0</v>
      </c>
      <c r="I332" s="173">
        <v>0</v>
      </c>
      <c r="J332" s="173">
        <f>F332+G332+H332+I332</f>
        <v>853.9</v>
      </c>
    </row>
    <row r="333" spans="1:10" s="21" customFormat="1" ht="24.75" customHeight="1">
      <c r="A333" s="8" t="s">
        <v>27</v>
      </c>
      <c r="B333" s="45" t="s">
        <v>125</v>
      </c>
      <c r="C333" s="45" t="s">
        <v>74</v>
      </c>
      <c r="D333" s="45" t="s">
        <v>790</v>
      </c>
      <c r="E333" s="45" t="s">
        <v>30</v>
      </c>
      <c r="F333" s="173">
        <v>853.9</v>
      </c>
      <c r="G333" s="173">
        <v>0</v>
      </c>
      <c r="H333" s="173">
        <v>0</v>
      </c>
      <c r="I333" s="173">
        <v>0</v>
      </c>
      <c r="J333" s="173">
        <f>F333+G333+H333+I333</f>
        <v>853.9</v>
      </c>
    </row>
    <row r="334" spans="1:10" s="21" customFormat="1" ht="38.25" customHeight="1">
      <c r="A334" s="7" t="s">
        <v>705</v>
      </c>
      <c r="B334" s="46" t="s">
        <v>125</v>
      </c>
      <c r="C334" s="46" t="s">
        <v>74</v>
      </c>
      <c r="D334" s="46" t="s">
        <v>706</v>
      </c>
      <c r="E334" s="46" t="s">
        <v>283</v>
      </c>
      <c r="F334" s="63">
        <v>0</v>
      </c>
      <c r="G334" s="63">
        <f>G335+G336</f>
        <v>0</v>
      </c>
      <c r="H334" s="63">
        <f>H335+H336</f>
        <v>0</v>
      </c>
      <c r="I334" s="63">
        <f>I335+I336</f>
        <v>0</v>
      </c>
      <c r="J334" s="63">
        <f>J335+J336</f>
        <v>0</v>
      </c>
    </row>
    <row r="335" spans="1:10" s="21" customFormat="1" ht="24.75" customHeight="1">
      <c r="A335" s="8" t="s">
        <v>27</v>
      </c>
      <c r="B335" s="45" t="s">
        <v>125</v>
      </c>
      <c r="C335" s="45" t="s">
        <v>74</v>
      </c>
      <c r="D335" s="45" t="s">
        <v>706</v>
      </c>
      <c r="E335" s="45" t="s">
        <v>30</v>
      </c>
      <c r="F335" s="173">
        <v>0</v>
      </c>
      <c r="G335" s="173">
        <v>0</v>
      </c>
      <c r="H335" s="173">
        <v>0</v>
      </c>
      <c r="I335" s="173">
        <v>0</v>
      </c>
      <c r="J335" s="173">
        <f>F335+G335+H335+I335</f>
        <v>0</v>
      </c>
    </row>
    <row r="336" spans="1:10" s="21" customFormat="1" ht="24.75" customHeight="1">
      <c r="A336" s="8" t="s">
        <v>121</v>
      </c>
      <c r="B336" s="45" t="s">
        <v>125</v>
      </c>
      <c r="C336" s="45" t="s">
        <v>74</v>
      </c>
      <c r="D336" s="45" t="s">
        <v>706</v>
      </c>
      <c r="E336" s="45" t="s">
        <v>29</v>
      </c>
      <c r="F336" s="173">
        <v>0</v>
      </c>
      <c r="G336" s="173">
        <v>0</v>
      </c>
      <c r="H336" s="173">
        <v>0</v>
      </c>
      <c r="I336" s="173">
        <v>0</v>
      </c>
      <c r="J336" s="173">
        <f>F336+G336+H336+I336</f>
        <v>0</v>
      </c>
    </row>
    <row r="337" spans="1:10" s="21" customFormat="1" ht="24.75" customHeight="1">
      <c r="A337" s="7" t="s">
        <v>705</v>
      </c>
      <c r="B337" s="46" t="s">
        <v>125</v>
      </c>
      <c r="C337" s="46" t="s">
        <v>74</v>
      </c>
      <c r="D337" s="46" t="s">
        <v>848</v>
      </c>
      <c r="E337" s="46" t="s">
        <v>283</v>
      </c>
      <c r="F337" s="57">
        <v>13909.3</v>
      </c>
      <c r="G337" s="57">
        <f>G338+G339</f>
        <v>0</v>
      </c>
      <c r="H337" s="57">
        <f>H338+H339</f>
        <v>0</v>
      </c>
      <c r="I337" s="57">
        <f>I338+I339</f>
        <v>0</v>
      </c>
      <c r="J337" s="57">
        <f>J338+J339</f>
        <v>13909.3</v>
      </c>
    </row>
    <row r="338" spans="1:10" s="21" customFormat="1" ht="24.75" customHeight="1">
      <c r="A338" s="8" t="s">
        <v>27</v>
      </c>
      <c r="B338" s="45" t="s">
        <v>125</v>
      </c>
      <c r="C338" s="45" t="s">
        <v>74</v>
      </c>
      <c r="D338" s="45" t="s">
        <v>848</v>
      </c>
      <c r="E338" s="45" t="s">
        <v>30</v>
      </c>
      <c r="F338" s="173">
        <v>12726.462</v>
      </c>
      <c r="G338" s="173">
        <v>0</v>
      </c>
      <c r="H338" s="173">
        <v>0</v>
      </c>
      <c r="I338" s="173">
        <v>0</v>
      </c>
      <c r="J338" s="173">
        <f>F338+G338+H338+I338</f>
        <v>12726.462</v>
      </c>
    </row>
    <row r="339" spans="1:10" s="21" customFormat="1" ht="24.75" customHeight="1">
      <c r="A339" s="8" t="s">
        <v>121</v>
      </c>
      <c r="B339" s="45" t="s">
        <v>125</v>
      </c>
      <c r="C339" s="45" t="s">
        <v>74</v>
      </c>
      <c r="D339" s="45" t="s">
        <v>848</v>
      </c>
      <c r="E339" s="45" t="s">
        <v>29</v>
      </c>
      <c r="F339" s="173">
        <v>1182.838</v>
      </c>
      <c r="G339" s="173">
        <v>0</v>
      </c>
      <c r="H339" s="173">
        <v>0</v>
      </c>
      <c r="I339" s="173">
        <v>0</v>
      </c>
      <c r="J339" s="173">
        <f>F339+G339+H339+I339</f>
        <v>1182.838</v>
      </c>
    </row>
    <row r="340" spans="1:10" s="21" customFormat="1" ht="83.25" customHeight="1">
      <c r="A340" s="7" t="s">
        <v>733</v>
      </c>
      <c r="B340" s="46" t="s">
        <v>125</v>
      </c>
      <c r="C340" s="46" t="s">
        <v>74</v>
      </c>
      <c r="D340" s="46" t="s">
        <v>731</v>
      </c>
      <c r="E340" s="46" t="s">
        <v>283</v>
      </c>
      <c r="F340" s="63">
        <v>0</v>
      </c>
      <c r="G340" s="63">
        <f>G341</f>
        <v>0</v>
      </c>
      <c r="H340" s="63">
        <f>H341</f>
        <v>0</v>
      </c>
      <c r="I340" s="63">
        <f>I341</f>
        <v>0</v>
      </c>
      <c r="J340" s="63">
        <f>J341</f>
        <v>0</v>
      </c>
    </row>
    <row r="341" spans="1:10" s="21" customFormat="1" ht="48.75" customHeight="1">
      <c r="A341" s="8" t="s">
        <v>734</v>
      </c>
      <c r="B341" s="45" t="s">
        <v>125</v>
      </c>
      <c r="C341" s="45" t="s">
        <v>74</v>
      </c>
      <c r="D341" s="45" t="s">
        <v>731</v>
      </c>
      <c r="E341" s="45" t="s">
        <v>26</v>
      </c>
      <c r="F341" s="173">
        <v>0</v>
      </c>
      <c r="G341" s="173">
        <v>0</v>
      </c>
      <c r="H341" s="173">
        <v>0</v>
      </c>
      <c r="I341" s="173">
        <v>0</v>
      </c>
      <c r="J341" s="173">
        <f>F341+G341+H341+I341</f>
        <v>0</v>
      </c>
    </row>
    <row r="342" spans="1:10" s="21" customFormat="1" ht="48.75" customHeight="1">
      <c r="A342" s="7" t="s">
        <v>733</v>
      </c>
      <c r="B342" s="46" t="s">
        <v>125</v>
      </c>
      <c r="C342" s="46" t="s">
        <v>74</v>
      </c>
      <c r="D342" s="46" t="s">
        <v>849</v>
      </c>
      <c r="E342" s="46" t="s">
        <v>283</v>
      </c>
      <c r="F342" s="57">
        <v>19307.3</v>
      </c>
      <c r="G342" s="57">
        <f>G343+G344</f>
        <v>0</v>
      </c>
      <c r="H342" s="57">
        <f>H343+H344</f>
        <v>0</v>
      </c>
      <c r="I342" s="57">
        <f>I343+I344</f>
        <v>0</v>
      </c>
      <c r="J342" s="57">
        <f>J343+J344</f>
        <v>19307.3</v>
      </c>
    </row>
    <row r="343" spans="1:10" s="21" customFormat="1" ht="48.75" customHeight="1">
      <c r="A343" s="8" t="s">
        <v>734</v>
      </c>
      <c r="B343" s="45" t="s">
        <v>125</v>
      </c>
      <c r="C343" s="45" t="s">
        <v>74</v>
      </c>
      <c r="D343" s="45" t="s">
        <v>849</v>
      </c>
      <c r="E343" s="45" t="s">
        <v>26</v>
      </c>
      <c r="F343" s="173">
        <v>17455.915</v>
      </c>
      <c r="G343" s="173">
        <v>0</v>
      </c>
      <c r="H343" s="173">
        <v>0</v>
      </c>
      <c r="I343" s="173">
        <v>0</v>
      </c>
      <c r="J343" s="173">
        <f aca="true" t="shared" si="20" ref="J343:J348">F343+G343+H343+I343</f>
        <v>17455.915</v>
      </c>
    </row>
    <row r="344" spans="1:10" s="21" customFormat="1" ht="33.75" customHeight="1">
      <c r="A344" s="8" t="s">
        <v>121</v>
      </c>
      <c r="B344" s="45" t="s">
        <v>125</v>
      </c>
      <c r="C344" s="45" t="s">
        <v>74</v>
      </c>
      <c r="D344" s="45" t="s">
        <v>849</v>
      </c>
      <c r="E344" s="45" t="s">
        <v>29</v>
      </c>
      <c r="F344" s="173">
        <v>1851.385</v>
      </c>
      <c r="G344" s="173">
        <v>0</v>
      </c>
      <c r="H344" s="173">
        <v>0</v>
      </c>
      <c r="I344" s="173">
        <v>0</v>
      </c>
      <c r="J344" s="173">
        <f t="shared" si="20"/>
        <v>1851.385</v>
      </c>
    </row>
    <row r="345" spans="1:10" s="21" customFormat="1" ht="39.75" customHeight="1">
      <c r="A345" s="7" t="s">
        <v>540</v>
      </c>
      <c r="B345" s="46" t="s">
        <v>125</v>
      </c>
      <c r="C345" s="46" t="s">
        <v>74</v>
      </c>
      <c r="D345" s="46" t="s">
        <v>541</v>
      </c>
      <c r="E345" s="46" t="s">
        <v>283</v>
      </c>
      <c r="F345" s="173">
        <v>0</v>
      </c>
      <c r="G345" s="173">
        <v>0</v>
      </c>
      <c r="H345" s="173">
        <v>0</v>
      </c>
      <c r="I345" s="173">
        <v>0</v>
      </c>
      <c r="J345" s="173">
        <f t="shared" si="20"/>
        <v>0</v>
      </c>
    </row>
    <row r="346" spans="1:10" s="21" customFormat="1" ht="24.75" customHeight="1">
      <c r="A346" s="8" t="s">
        <v>27</v>
      </c>
      <c r="B346" s="45" t="s">
        <v>125</v>
      </c>
      <c r="C346" s="45" t="s">
        <v>74</v>
      </c>
      <c r="D346" s="45" t="s">
        <v>541</v>
      </c>
      <c r="E346" s="45" t="s">
        <v>30</v>
      </c>
      <c r="F346" s="173">
        <v>0</v>
      </c>
      <c r="G346" s="173">
        <v>0</v>
      </c>
      <c r="H346" s="173">
        <v>0</v>
      </c>
      <c r="I346" s="173">
        <v>0</v>
      </c>
      <c r="J346" s="173">
        <f t="shared" si="20"/>
        <v>0</v>
      </c>
    </row>
    <row r="347" spans="1:10" s="21" customFormat="1" ht="51" customHeight="1">
      <c r="A347" s="29" t="s">
        <v>788</v>
      </c>
      <c r="B347" s="46" t="s">
        <v>125</v>
      </c>
      <c r="C347" s="46" t="s">
        <v>74</v>
      </c>
      <c r="D347" s="45" t="s">
        <v>787</v>
      </c>
      <c r="E347" s="46" t="s">
        <v>283</v>
      </c>
      <c r="F347" s="173">
        <v>440.1</v>
      </c>
      <c r="G347" s="173">
        <v>0</v>
      </c>
      <c r="H347" s="173">
        <v>0</v>
      </c>
      <c r="I347" s="173">
        <v>0</v>
      </c>
      <c r="J347" s="173">
        <f t="shared" si="20"/>
        <v>440.1</v>
      </c>
    </row>
    <row r="348" spans="1:10" s="21" customFormat="1" ht="24.75" customHeight="1">
      <c r="A348" s="8" t="s">
        <v>27</v>
      </c>
      <c r="B348" s="45" t="s">
        <v>125</v>
      </c>
      <c r="C348" s="45" t="s">
        <v>74</v>
      </c>
      <c r="D348" s="45" t="s">
        <v>787</v>
      </c>
      <c r="E348" s="45" t="s">
        <v>30</v>
      </c>
      <c r="F348" s="173">
        <v>440.1</v>
      </c>
      <c r="G348" s="173">
        <v>0</v>
      </c>
      <c r="H348" s="173">
        <v>0</v>
      </c>
      <c r="I348" s="173">
        <v>0</v>
      </c>
      <c r="J348" s="173">
        <f t="shared" si="20"/>
        <v>440.1</v>
      </c>
    </row>
    <row r="349" spans="1:10" s="21" customFormat="1" ht="31.5" customHeight="1">
      <c r="A349" s="134" t="s">
        <v>807</v>
      </c>
      <c r="B349" s="45" t="s">
        <v>125</v>
      </c>
      <c r="C349" s="45" t="s">
        <v>74</v>
      </c>
      <c r="D349" s="45" t="s">
        <v>808</v>
      </c>
      <c r="E349" s="45" t="s">
        <v>283</v>
      </c>
      <c r="F349" s="173">
        <v>0</v>
      </c>
      <c r="G349" s="173">
        <f aca="true" t="shared" si="21" ref="G349:J350">G350</f>
        <v>0</v>
      </c>
      <c r="H349" s="173">
        <f t="shared" si="21"/>
        <v>0</v>
      </c>
      <c r="I349" s="173">
        <f t="shared" si="21"/>
        <v>0</v>
      </c>
      <c r="J349" s="173">
        <f t="shared" si="21"/>
        <v>0</v>
      </c>
    </row>
    <row r="350" spans="1:10" s="21" customFormat="1" ht="24.75" customHeight="1">
      <c r="A350" s="136" t="s">
        <v>806</v>
      </c>
      <c r="B350" s="45" t="s">
        <v>804</v>
      </c>
      <c r="C350" s="45" t="s">
        <v>74</v>
      </c>
      <c r="D350" s="45" t="s">
        <v>805</v>
      </c>
      <c r="E350" s="45" t="s">
        <v>283</v>
      </c>
      <c r="F350" s="173">
        <v>0</v>
      </c>
      <c r="G350" s="173">
        <f t="shared" si="21"/>
        <v>0</v>
      </c>
      <c r="H350" s="173">
        <f t="shared" si="21"/>
        <v>0</v>
      </c>
      <c r="I350" s="173">
        <f t="shared" si="21"/>
        <v>0</v>
      </c>
      <c r="J350" s="173">
        <f t="shared" si="21"/>
        <v>0</v>
      </c>
    </row>
    <row r="351" spans="1:10" s="21" customFormat="1" ht="24.75" customHeight="1">
      <c r="A351" s="8" t="s">
        <v>810</v>
      </c>
      <c r="B351" s="45" t="s">
        <v>804</v>
      </c>
      <c r="C351" s="45" t="s">
        <v>74</v>
      </c>
      <c r="D351" s="45" t="s">
        <v>805</v>
      </c>
      <c r="E351" s="45" t="s">
        <v>56</v>
      </c>
      <c r="F351" s="173">
        <v>0</v>
      </c>
      <c r="G351" s="173">
        <v>0</v>
      </c>
      <c r="H351" s="173">
        <v>0</v>
      </c>
      <c r="I351" s="173">
        <v>0</v>
      </c>
      <c r="J351" s="173">
        <f>F351+G351+H351+I351</f>
        <v>0</v>
      </c>
    </row>
    <row r="352" spans="1:10" s="21" customFormat="1" ht="24.75" customHeight="1">
      <c r="A352" s="7" t="s">
        <v>224</v>
      </c>
      <c r="B352" s="46" t="s">
        <v>125</v>
      </c>
      <c r="C352" s="46" t="s">
        <v>74</v>
      </c>
      <c r="D352" s="46" t="s">
        <v>442</v>
      </c>
      <c r="E352" s="46" t="s">
        <v>283</v>
      </c>
      <c r="F352" s="57">
        <v>7530.733</v>
      </c>
      <c r="G352" s="57">
        <f>G353</f>
        <v>2289.963</v>
      </c>
      <c r="H352" s="57">
        <f>H353</f>
        <v>0</v>
      </c>
      <c r="I352" s="57">
        <f>I353</f>
        <v>0</v>
      </c>
      <c r="J352" s="57">
        <f>J353</f>
        <v>9820.696</v>
      </c>
    </row>
    <row r="353" spans="1:10" s="21" customFormat="1" ht="24.75" customHeight="1">
      <c r="A353" s="8" t="s">
        <v>28</v>
      </c>
      <c r="B353" s="46" t="s">
        <v>125</v>
      </c>
      <c r="C353" s="46" t="s">
        <v>74</v>
      </c>
      <c r="D353" s="45" t="s">
        <v>442</v>
      </c>
      <c r="E353" s="45" t="s">
        <v>26</v>
      </c>
      <c r="F353" s="173">
        <v>7530.733</v>
      </c>
      <c r="G353" s="173">
        <v>2289.963</v>
      </c>
      <c r="H353" s="173">
        <v>0</v>
      </c>
      <c r="I353" s="173">
        <v>0</v>
      </c>
      <c r="J353" s="173">
        <f>F353+G353+H353+I353</f>
        <v>9820.696</v>
      </c>
    </row>
    <row r="354" spans="1:10" s="21" customFormat="1" ht="23.25" customHeight="1">
      <c r="A354" s="7" t="s">
        <v>12</v>
      </c>
      <c r="B354" s="46" t="s">
        <v>125</v>
      </c>
      <c r="C354" s="46" t="s">
        <v>74</v>
      </c>
      <c r="D354" s="46" t="s">
        <v>247</v>
      </c>
      <c r="E354" s="46" t="s">
        <v>283</v>
      </c>
      <c r="F354" s="173">
        <v>185902.02399999998</v>
      </c>
      <c r="G354" s="173">
        <f>G358+G355</f>
        <v>200.352</v>
      </c>
      <c r="H354" s="173">
        <f>H358+H355</f>
        <v>0</v>
      </c>
      <c r="I354" s="173">
        <f>I358+I355</f>
        <v>0</v>
      </c>
      <c r="J354" s="173">
        <f>J358+J355</f>
        <v>186102.376</v>
      </c>
    </row>
    <row r="355" spans="1:10" s="21" customFormat="1" ht="23.25" customHeight="1">
      <c r="A355" s="8" t="s">
        <v>974</v>
      </c>
      <c r="B355" s="45" t="s">
        <v>125</v>
      </c>
      <c r="C355" s="45" t="s">
        <v>74</v>
      </c>
      <c r="D355" s="45" t="s">
        <v>305</v>
      </c>
      <c r="E355" s="45" t="s">
        <v>283</v>
      </c>
      <c r="F355" s="63">
        <v>85.482</v>
      </c>
      <c r="G355" s="63">
        <f aca="true" t="shared" si="22" ref="G355:J356">G356</f>
        <v>0</v>
      </c>
      <c r="H355" s="63">
        <f t="shared" si="22"/>
        <v>0</v>
      </c>
      <c r="I355" s="63">
        <f t="shared" si="22"/>
        <v>0</v>
      </c>
      <c r="J355" s="63">
        <f t="shared" si="22"/>
        <v>85.482</v>
      </c>
    </row>
    <row r="356" spans="1:10" s="21" customFormat="1" ht="23.25" customHeight="1">
      <c r="A356" s="8" t="s">
        <v>927</v>
      </c>
      <c r="B356" s="45" t="s">
        <v>125</v>
      </c>
      <c r="C356" s="45" t="s">
        <v>74</v>
      </c>
      <c r="D356" s="45" t="s">
        <v>926</v>
      </c>
      <c r="E356" s="45" t="s">
        <v>283</v>
      </c>
      <c r="F356" s="63">
        <v>85.482</v>
      </c>
      <c r="G356" s="63">
        <f t="shared" si="22"/>
        <v>0</v>
      </c>
      <c r="H356" s="63">
        <f t="shared" si="22"/>
        <v>0</v>
      </c>
      <c r="I356" s="63">
        <f t="shared" si="22"/>
        <v>0</v>
      </c>
      <c r="J356" s="63">
        <f t="shared" si="22"/>
        <v>85.482</v>
      </c>
    </row>
    <row r="357" spans="1:10" s="21" customFormat="1" ht="23.25" customHeight="1">
      <c r="A357" s="8" t="s">
        <v>27</v>
      </c>
      <c r="B357" s="45" t="s">
        <v>125</v>
      </c>
      <c r="C357" s="45" t="s">
        <v>74</v>
      </c>
      <c r="D357" s="45" t="s">
        <v>926</v>
      </c>
      <c r="E357" s="45" t="s">
        <v>30</v>
      </c>
      <c r="F357" s="173">
        <v>85.482</v>
      </c>
      <c r="G357" s="173">
        <v>0</v>
      </c>
      <c r="H357" s="173">
        <v>0</v>
      </c>
      <c r="I357" s="173">
        <v>0</v>
      </c>
      <c r="J357" s="173">
        <f>F357+G357+H357+I357</f>
        <v>85.482</v>
      </c>
    </row>
    <row r="358" spans="1:10" s="21" customFormat="1" ht="23.25" customHeight="1">
      <c r="A358" s="7" t="s">
        <v>652</v>
      </c>
      <c r="B358" s="46" t="s">
        <v>125</v>
      </c>
      <c r="C358" s="46" t="s">
        <v>74</v>
      </c>
      <c r="D358" s="46" t="s">
        <v>274</v>
      </c>
      <c r="E358" s="46" t="s">
        <v>283</v>
      </c>
      <c r="F358" s="173">
        <v>185816.542</v>
      </c>
      <c r="G358" s="173">
        <f>G359+G365+G367+G370+G373+G376+G382+G385+G379+G387</f>
        <v>200.352</v>
      </c>
      <c r="H358" s="173">
        <f>H359+H365+H367+H370+H373+H376+H382+H385+H379+H387</f>
        <v>0</v>
      </c>
      <c r="I358" s="173">
        <f>I359+I365+I367+I370+I373+I376+I382+I385+I379+I387</f>
        <v>0</v>
      </c>
      <c r="J358" s="173">
        <f>J359+J365+J367+J370+J373+J376+J382+J385+J379+J387</f>
        <v>186016.894</v>
      </c>
    </row>
    <row r="359" spans="1:10" s="21" customFormat="1" ht="23.25" customHeight="1">
      <c r="A359" s="7" t="s">
        <v>655</v>
      </c>
      <c r="B359" s="46" t="s">
        <v>125</v>
      </c>
      <c r="C359" s="46" t="s">
        <v>74</v>
      </c>
      <c r="D359" s="46" t="s">
        <v>384</v>
      </c>
      <c r="E359" s="46" t="s">
        <v>283</v>
      </c>
      <c r="F359" s="173">
        <v>167227.529</v>
      </c>
      <c r="G359" s="173">
        <f>G360+G361+G363+G364+G362</f>
        <v>36.527</v>
      </c>
      <c r="H359" s="173">
        <f>H360+H361+H363+H364+H362</f>
        <v>0</v>
      </c>
      <c r="I359" s="173">
        <f>I360+I361+I363+I364+I362</f>
        <v>0</v>
      </c>
      <c r="J359" s="173">
        <f>J360+J361+J363+J364+J362</f>
        <v>167264.056</v>
      </c>
    </row>
    <row r="360" spans="1:10" s="19" customFormat="1" ht="45.75" customHeight="1">
      <c r="A360" s="8" t="s">
        <v>28</v>
      </c>
      <c r="B360" s="45" t="s">
        <v>125</v>
      </c>
      <c r="C360" s="45" t="s">
        <v>74</v>
      </c>
      <c r="D360" s="45" t="s">
        <v>384</v>
      </c>
      <c r="E360" s="45" t="s">
        <v>26</v>
      </c>
      <c r="F360" s="173">
        <v>71474.016</v>
      </c>
      <c r="G360" s="173">
        <v>-40.669</v>
      </c>
      <c r="H360" s="173">
        <v>0</v>
      </c>
      <c r="I360" s="173">
        <v>0</v>
      </c>
      <c r="J360" s="173">
        <f>F360+G360+H360+I360</f>
        <v>71433.34700000001</v>
      </c>
    </row>
    <row r="361" spans="1:10" s="19" customFormat="1" ht="23.25" customHeight="1">
      <c r="A361" s="8" t="s">
        <v>27</v>
      </c>
      <c r="B361" s="45" t="s">
        <v>125</v>
      </c>
      <c r="C361" s="45" t="s">
        <v>74</v>
      </c>
      <c r="D361" s="45" t="s">
        <v>384</v>
      </c>
      <c r="E361" s="45" t="s">
        <v>30</v>
      </c>
      <c r="F361" s="173">
        <v>67107.189</v>
      </c>
      <c r="G361" s="173">
        <v>111.714</v>
      </c>
      <c r="H361" s="173">
        <v>0</v>
      </c>
      <c r="I361" s="173">
        <v>0</v>
      </c>
      <c r="J361" s="173">
        <f>F361+G361+H361+I361</f>
        <v>67218.903</v>
      </c>
    </row>
    <row r="362" spans="1:10" s="19" customFormat="1" ht="23.25" customHeight="1">
      <c r="A362" s="8" t="s">
        <v>24</v>
      </c>
      <c r="B362" s="45" t="s">
        <v>125</v>
      </c>
      <c r="C362" s="45" t="s">
        <v>74</v>
      </c>
      <c r="D362" s="45" t="s">
        <v>384</v>
      </c>
      <c r="E362" s="45" t="s">
        <v>23</v>
      </c>
      <c r="F362" s="173">
        <v>145.838</v>
      </c>
      <c r="G362" s="173">
        <v>0</v>
      </c>
      <c r="H362" s="173">
        <v>0</v>
      </c>
      <c r="I362" s="173">
        <v>0</v>
      </c>
      <c r="J362" s="173">
        <f>F362+G362+H362+I362</f>
        <v>145.838</v>
      </c>
    </row>
    <row r="363" spans="1:10" s="19" customFormat="1" ht="23.25" customHeight="1">
      <c r="A363" s="8" t="s">
        <v>121</v>
      </c>
      <c r="B363" s="45" t="s">
        <v>125</v>
      </c>
      <c r="C363" s="45" t="s">
        <v>74</v>
      </c>
      <c r="D363" s="45" t="s">
        <v>384</v>
      </c>
      <c r="E363" s="45" t="s">
        <v>29</v>
      </c>
      <c r="F363" s="173">
        <v>24587.091</v>
      </c>
      <c r="G363" s="173">
        <v>0</v>
      </c>
      <c r="H363" s="173">
        <v>0</v>
      </c>
      <c r="I363" s="173">
        <v>0</v>
      </c>
      <c r="J363" s="173">
        <f>F363+G363+H363+I363</f>
        <v>24587.091</v>
      </c>
    </row>
    <row r="364" spans="1:10" s="19" customFormat="1" ht="11.25" customHeight="1">
      <c r="A364" s="8" t="s">
        <v>22</v>
      </c>
      <c r="B364" s="45" t="s">
        <v>125</v>
      </c>
      <c r="C364" s="45" t="s">
        <v>74</v>
      </c>
      <c r="D364" s="45" t="s">
        <v>384</v>
      </c>
      <c r="E364" s="45" t="s">
        <v>21</v>
      </c>
      <c r="F364" s="173">
        <v>3913.3950000000004</v>
      </c>
      <c r="G364" s="173">
        <v>-34.518</v>
      </c>
      <c r="H364" s="173">
        <v>0</v>
      </c>
      <c r="I364" s="173">
        <v>0</v>
      </c>
      <c r="J364" s="173">
        <f>F364+G364+H364+I364</f>
        <v>3878.8770000000004</v>
      </c>
    </row>
    <row r="365" spans="1:10" s="19" customFormat="1" ht="57" customHeight="1">
      <c r="A365" s="8" t="s">
        <v>882</v>
      </c>
      <c r="B365" s="45" t="s">
        <v>125</v>
      </c>
      <c r="C365" s="45" t="s">
        <v>74</v>
      </c>
      <c r="D365" s="45" t="s">
        <v>881</v>
      </c>
      <c r="E365" s="45" t="s">
        <v>283</v>
      </c>
      <c r="F365" s="69">
        <v>62.5</v>
      </c>
      <c r="G365" s="69">
        <f>G366</f>
        <v>0</v>
      </c>
      <c r="H365" s="69">
        <f>H366</f>
        <v>0</v>
      </c>
      <c r="I365" s="69">
        <f>I366</f>
        <v>0</v>
      </c>
      <c r="J365" s="69">
        <f>J366</f>
        <v>62.5</v>
      </c>
    </row>
    <row r="366" spans="1:10" s="19" customFormat="1" ht="24.75" customHeight="1">
      <c r="A366" s="8" t="s">
        <v>27</v>
      </c>
      <c r="B366" s="45" t="s">
        <v>125</v>
      </c>
      <c r="C366" s="45" t="s">
        <v>74</v>
      </c>
      <c r="D366" s="45" t="s">
        <v>881</v>
      </c>
      <c r="E366" s="45" t="s">
        <v>30</v>
      </c>
      <c r="F366" s="173">
        <v>62.5</v>
      </c>
      <c r="G366" s="173">
        <v>0</v>
      </c>
      <c r="H366" s="173">
        <v>0</v>
      </c>
      <c r="I366" s="173">
        <v>0</v>
      </c>
      <c r="J366" s="173">
        <f>F366+G366+H366+I366</f>
        <v>62.5</v>
      </c>
    </row>
    <row r="367" spans="1:10" s="19" customFormat="1" ht="24.75" customHeight="1">
      <c r="A367" s="8" t="s">
        <v>884</v>
      </c>
      <c r="B367" s="45" t="s">
        <v>125</v>
      </c>
      <c r="C367" s="45" t="s">
        <v>74</v>
      </c>
      <c r="D367" s="45" t="s">
        <v>883</v>
      </c>
      <c r="E367" s="45" t="s">
        <v>283</v>
      </c>
      <c r="F367" s="69">
        <v>6984.115</v>
      </c>
      <c r="G367" s="69">
        <f>G368+G369</f>
        <v>0</v>
      </c>
      <c r="H367" s="69">
        <f>H368+H369</f>
        <v>0</v>
      </c>
      <c r="I367" s="69">
        <f>I368+I369</f>
        <v>0</v>
      </c>
      <c r="J367" s="69">
        <f>J368+J369</f>
        <v>6984.115</v>
      </c>
    </row>
    <row r="368" spans="1:10" s="19" customFormat="1" ht="24.75" customHeight="1">
      <c r="A368" s="8" t="s">
        <v>27</v>
      </c>
      <c r="B368" s="45" t="s">
        <v>125</v>
      </c>
      <c r="C368" s="45" t="s">
        <v>74</v>
      </c>
      <c r="D368" s="45" t="s">
        <v>883</v>
      </c>
      <c r="E368" s="45" t="s">
        <v>30</v>
      </c>
      <c r="F368" s="173">
        <v>6410.374</v>
      </c>
      <c r="G368" s="173">
        <v>0</v>
      </c>
      <c r="H368" s="173">
        <v>0</v>
      </c>
      <c r="I368" s="173">
        <v>0</v>
      </c>
      <c r="J368" s="173">
        <f>F368+G368+H368+I368</f>
        <v>6410.374</v>
      </c>
    </row>
    <row r="369" spans="1:10" s="19" customFormat="1" ht="33.75" customHeight="1">
      <c r="A369" s="8" t="s">
        <v>121</v>
      </c>
      <c r="B369" s="45" t="s">
        <v>125</v>
      </c>
      <c r="C369" s="45" t="s">
        <v>74</v>
      </c>
      <c r="D369" s="45" t="s">
        <v>883</v>
      </c>
      <c r="E369" s="45" t="s">
        <v>29</v>
      </c>
      <c r="F369" s="173">
        <v>573.741</v>
      </c>
      <c r="G369" s="173">
        <v>0</v>
      </c>
      <c r="H369" s="173">
        <v>0</v>
      </c>
      <c r="I369" s="173">
        <v>0</v>
      </c>
      <c r="J369" s="173">
        <f>F369+G369+H369+I369</f>
        <v>573.741</v>
      </c>
    </row>
    <row r="370" spans="1:10" s="19" customFormat="1" ht="51.75" customHeight="1">
      <c r="A370" s="8" t="s">
        <v>886</v>
      </c>
      <c r="B370" s="45" t="s">
        <v>125</v>
      </c>
      <c r="C370" s="45" t="s">
        <v>74</v>
      </c>
      <c r="D370" s="45" t="s">
        <v>885</v>
      </c>
      <c r="E370" s="45" t="s">
        <v>283</v>
      </c>
      <c r="F370" s="69">
        <v>1576.6</v>
      </c>
      <c r="G370" s="69">
        <f>G371+G372</f>
        <v>0</v>
      </c>
      <c r="H370" s="69">
        <f>H371+H372</f>
        <v>0</v>
      </c>
      <c r="I370" s="69">
        <f>I371+I372</f>
        <v>0</v>
      </c>
      <c r="J370" s="69">
        <f>J371+J372</f>
        <v>1576.6</v>
      </c>
    </row>
    <row r="371" spans="1:10" s="19" customFormat="1" ht="33.75" customHeight="1">
      <c r="A371" s="8" t="s">
        <v>27</v>
      </c>
      <c r="B371" s="45" t="s">
        <v>125</v>
      </c>
      <c r="C371" s="45" t="s">
        <v>74</v>
      </c>
      <c r="D371" s="45" t="s">
        <v>885</v>
      </c>
      <c r="E371" s="45" t="s">
        <v>30</v>
      </c>
      <c r="F371" s="173">
        <v>1372.375</v>
      </c>
      <c r="G371" s="173">
        <v>0</v>
      </c>
      <c r="H371" s="173">
        <v>0</v>
      </c>
      <c r="I371" s="173">
        <v>0</v>
      </c>
      <c r="J371" s="173">
        <f>F371+G371+H371+I371</f>
        <v>1372.375</v>
      </c>
    </row>
    <row r="372" spans="1:10" s="19" customFormat="1" ht="33.75" customHeight="1">
      <c r="A372" s="8" t="s">
        <v>121</v>
      </c>
      <c r="B372" s="45" t="s">
        <v>125</v>
      </c>
      <c r="C372" s="45" t="s">
        <v>74</v>
      </c>
      <c r="D372" s="45" t="s">
        <v>885</v>
      </c>
      <c r="E372" s="45" t="s">
        <v>29</v>
      </c>
      <c r="F372" s="173">
        <v>204.225</v>
      </c>
      <c r="G372" s="173">
        <v>0</v>
      </c>
      <c r="H372" s="173">
        <v>0</v>
      </c>
      <c r="I372" s="173">
        <v>0</v>
      </c>
      <c r="J372" s="173">
        <f>F372+G372+H372+I372</f>
        <v>204.225</v>
      </c>
    </row>
    <row r="373" spans="1:10" s="19" customFormat="1" ht="50.25" customHeight="1">
      <c r="A373" s="8" t="s">
        <v>888</v>
      </c>
      <c r="B373" s="45" t="s">
        <v>125</v>
      </c>
      <c r="C373" s="45" t="s">
        <v>74</v>
      </c>
      <c r="D373" s="45" t="s">
        <v>887</v>
      </c>
      <c r="E373" s="45" t="s">
        <v>283</v>
      </c>
      <c r="F373" s="69">
        <v>414.3889999999999</v>
      </c>
      <c r="G373" s="69">
        <f>G374+G375</f>
        <v>0</v>
      </c>
      <c r="H373" s="69">
        <f>H374+H375</f>
        <v>0</v>
      </c>
      <c r="I373" s="69">
        <f>I374+I375</f>
        <v>0</v>
      </c>
      <c r="J373" s="69">
        <f>J374+J375</f>
        <v>414.3889999999999</v>
      </c>
    </row>
    <row r="374" spans="1:10" s="19" customFormat="1" ht="33.75" customHeight="1">
      <c r="A374" s="8" t="s">
        <v>27</v>
      </c>
      <c r="B374" s="45" t="s">
        <v>125</v>
      </c>
      <c r="C374" s="45" t="s">
        <v>74</v>
      </c>
      <c r="D374" s="45" t="s">
        <v>887</v>
      </c>
      <c r="E374" s="45" t="s">
        <v>30</v>
      </c>
      <c r="F374" s="173">
        <v>379.9029999999999</v>
      </c>
      <c r="G374" s="173">
        <v>0</v>
      </c>
      <c r="H374" s="173">
        <v>0</v>
      </c>
      <c r="I374" s="173">
        <v>0</v>
      </c>
      <c r="J374" s="173">
        <f>F374+G374+H374+I374</f>
        <v>379.9029999999999</v>
      </c>
    </row>
    <row r="375" spans="1:10" s="19" customFormat="1" ht="33.75" customHeight="1">
      <c r="A375" s="8" t="s">
        <v>121</v>
      </c>
      <c r="B375" s="45" t="s">
        <v>125</v>
      </c>
      <c r="C375" s="45" t="s">
        <v>74</v>
      </c>
      <c r="D375" s="45" t="s">
        <v>887</v>
      </c>
      <c r="E375" s="45" t="s">
        <v>29</v>
      </c>
      <c r="F375" s="173">
        <v>34.486</v>
      </c>
      <c r="G375" s="173">
        <v>0</v>
      </c>
      <c r="H375" s="173">
        <v>0</v>
      </c>
      <c r="I375" s="173">
        <v>0</v>
      </c>
      <c r="J375" s="173">
        <f>F375+G375+H375+I375</f>
        <v>34.486</v>
      </c>
    </row>
    <row r="376" spans="1:10" s="19" customFormat="1" ht="33.75" customHeight="1">
      <c r="A376" s="8" t="s">
        <v>890</v>
      </c>
      <c r="B376" s="45" t="s">
        <v>125</v>
      </c>
      <c r="C376" s="45" t="s">
        <v>74</v>
      </c>
      <c r="D376" s="45" t="s">
        <v>889</v>
      </c>
      <c r="E376" s="45" t="s">
        <v>283</v>
      </c>
      <c r="F376" s="69">
        <v>0</v>
      </c>
      <c r="G376" s="69">
        <f>G377+G378</f>
        <v>0</v>
      </c>
      <c r="H376" s="69">
        <f>H377+H378</f>
        <v>0</v>
      </c>
      <c r="I376" s="69">
        <f>I377+I378</f>
        <v>0</v>
      </c>
      <c r="J376" s="69">
        <f>J377+J378</f>
        <v>0</v>
      </c>
    </row>
    <row r="377" spans="1:10" s="19" customFormat="1" ht="33.75" customHeight="1">
      <c r="A377" s="8" t="s">
        <v>27</v>
      </c>
      <c r="B377" s="45" t="s">
        <v>125</v>
      </c>
      <c r="C377" s="45" t="s">
        <v>74</v>
      </c>
      <c r="D377" s="45" t="s">
        <v>889</v>
      </c>
      <c r="E377" s="45" t="s">
        <v>30</v>
      </c>
      <c r="F377" s="173">
        <v>0</v>
      </c>
      <c r="G377" s="173">
        <v>0</v>
      </c>
      <c r="H377" s="173">
        <v>0</v>
      </c>
      <c r="I377" s="173">
        <v>0</v>
      </c>
      <c r="J377" s="173">
        <f>F377+G377+H377+I377</f>
        <v>0</v>
      </c>
    </row>
    <row r="378" spans="1:10" s="19" customFormat="1" ht="33.75" customHeight="1">
      <c r="A378" s="8" t="s">
        <v>121</v>
      </c>
      <c r="B378" s="45" t="s">
        <v>125</v>
      </c>
      <c r="C378" s="45" t="s">
        <v>74</v>
      </c>
      <c r="D378" s="45" t="s">
        <v>889</v>
      </c>
      <c r="E378" s="45" t="s">
        <v>29</v>
      </c>
      <c r="F378" s="173">
        <v>0</v>
      </c>
      <c r="G378" s="173">
        <v>0</v>
      </c>
      <c r="H378" s="173">
        <v>0</v>
      </c>
      <c r="I378" s="173">
        <v>0</v>
      </c>
      <c r="J378" s="173">
        <f>F378+G378+H378+I378</f>
        <v>0</v>
      </c>
    </row>
    <row r="379" spans="1:10" s="19" customFormat="1" ht="33.75" customHeight="1">
      <c r="A379" s="144" t="s">
        <v>989</v>
      </c>
      <c r="B379" s="45" t="s">
        <v>125</v>
      </c>
      <c r="C379" s="45" t="s">
        <v>74</v>
      </c>
      <c r="D379" s="45" t="s">
        <v>386</v>
      </c>
      <c r="E379" s="45" t="s">
        <v>283</v>
      </c>
      <c r="F379" s="69">
        <v>42.54</v>
      </c>
      <c r="G379" s="69">
        <f>G380+G381</f>
        <v>103.986</v>
      </c>
      <c r="H379" s="69">
        <f>H380+H381</f>
        <v>0</v>
      </c>
      <c r="I379" s="69">
        <f>I380+I381</f>
        <v>0</v>
      </c>
      <c r="J379" s="69">
        <f>J380+J381</f>
        <v>146.526</v>
      </c>
    </row>
    <row r="380" spans="1:10" s="19" customFormat="1" ht="51" customHeight="1">
      <c r="A380" s="8" t="s">
        <v>28</v>
      </c>
      <c r="B380" s="45" t="s">
        <v>125</v>
      </c>
      <c r="C380" s="45" t="s">
        <v>74</v>
      </c>
      <c r="D380" s="45" t="s">
        <v>386</v>
      </c>
      <c r="E380" s="45" t="s">
        <v>26</v>
      </c>
      <c r="F380" s="191">
        <v>0</v>
      </c>
      <c r="G380" s="191">
        <v>103.986</v>
      </c>
      <c r="H380" s="191">
        <v>0</v>
      </c>
      <c r="I380" s="191">
        <v>0</v>
      </c>
      <c r="J380" s="191">
        <f>F380+G380+H380+I380</f>
        <v>103.986</v>
      </c>
    </row>
    <row r="381" spans="1:10" s="19" customFormat="1" ht="33.75" customHeight="1">
      <c r="A381" s="8" t="s">
        <v>121</v>
      </c>
      <c r="B381" s="45" t="s">
        <v>125</v>
      </c>
      <c r="C381" s="45" t="s">
        <v>74</v>
      </c>
      <c r="D381" s="45" t="s">
        <v>386</v>
      </c>
      <c r="E381" s="45" t="s">
        <v>29</v>
      </c>
      <c r="F381" s="173">
        <v>42.54</v>
      </c>
      <c r="G381" s="173">
        <v>0</v>
      </c>
      <c r="H381" s="173">
        <v>0</v>
      </c>
      <c r="I381" s="173">
        <v>0</v>
      </c>
      <c r="J381" s="173">
        <f>F381+G381+H381+I381</f>
        <v>42.54</v>
      </c>
    </row>
    <row r="382" spans="1:10" s="19" customFormat="1" ht="41.25" customHeight="1">
      <c r="A382" s="8" t="s">
        <v>876</v>
      </c>
      <c r="B382" s="45" t="s">
        <v>125</v>
      </c>
      <c r="C382" s="45" t="s">
        <v>74</v>
      </c>
      <c r="D382" s="45" t="s">
        <v>875</v>
      </c>
      <c r="E382" s="45" t="s">
        <v>283</v>
      </c>
      <c r="F382" s="69">
        <v>5719.463000000001</v>
      </c>
      <c r="G382" s="69">
        <f>G383+G384</f>
        <v>54</v>
      </c>
      <c r="H382" s="69">
        <f>H383+H384</f>
        <v>0</v>
      </c>
      <c r="I382" s="69">
        <f>I383+I384</f>
        <v>0</v>
      </c>
      <c r="J382" s="69">
        <f>J383+J384</f>
        <v>5773.463000000001</v>
      </c>
    </row>
    <row r="383" spans="1:10" s="19" customFormat="1" ht="33.75" customHeight="1">
      <c r="A383" s="8" t="s">
        <v>27</v>
      </c>
      <c r="B383" s="45" t="s">
        <v>125</v>
      </c>
      <c r="C383" s="45" t="s">
        <v>74</v>
      </c>
      <c r="D383" s="45" t="s">
        <v>875</v>
      </c>
      <c r="E383" s="45" t="s">
        <v>30</v>
      </c>
      <c r="F383" s="173">
        <v>4718.76</v>
      </c>
      <c r="G383" s="173">
        <v>54</v>
      </c>
      <c r="H383" s="173">
        <v>0</v>
      </c>
      <c r="I383" s="173">
        <v>0</v>
      </c>
      <c r="J383" s="173">
        <f>F383+G383+H383+I383</f>
        <v>4772.76</v>
      </c>
    </row>
    <row r="384" spans="1:10" s="19" customFormat="1" ht="33.75" customHeight="1">
      <c r="A384" s="8" t="s">
        <v>121</v>
      </c>
      <c r="B384" s="45" t="s">
        <v>125</v>
      </c>
      <c r="C384" s="45" t="s">
        <v>74</v>
      </c>
      <c r="D384" s="45" t="s">
        <v>875</v>
      </c>
      <c r="E384" s="45" t="s">
        <v>29</v>
      </c>
      <c r="F384" s="173">
        <v>1000.7030000000001</v>
      </c>
      <c r="G384" s="173">
        <v>0</v>
      </c>
      <c r="H384" s="173">
        <v>0</v>
      </c>
      <c r="I384" s="173">
        <v>0</v>
      </c>
      <c r="J384" s="173">
        <f>F384+G384+H384+I384</f>
        <v>1000.7030000000001</v>
      </c>
    </row>
    <row r="385" spans="1:10" s="19" customFormat="1" ht="33.75" customHeight="1">
      <c r="A385" s="30" t="s">
        <v>657</v>
      </c>
      <c r="B385" s="45" t="s">
        <v>125</v>
      </c>
      <c r="C385" s="45" t="s">
        <v>74</v>
      </c>
      <c r="D385" s="45" t="s">
        <v>388</v>
      </c>
      <c r="E385" s="45" t="s">
        <v>283</v>
      </c>
      <c r="F385" s="69">
        <v>3698.106</v>
      </c>
      <c r="G385" s="69">
        <f>G386</f>
        <v>5.839</v>
      </c>
      <c r="H385" s="69">
        <f>H386</f>
        <v>0</v>
      </c>
      <c r="I385" s="69">
        <f>I386</f>
        <v>0</v>
      </c>
      <c r="J385" s="69">
        <f>J386</f>
        <v>3703.945</v>
      </c>
    </row>
    <row r="386" spans="1:10" s="19" customFormat="1" ht="33.75" customHeight="1">
      <c r="A386" s="8" t="s">
        <v>27</v>
      </c>
      <c r="B386" s="45" t="s">
        <v>125</v>
      </c>
      <c r="C386" s="45" t="s">
        <v>74</v>
      </c>
      <c r="D386" s="45" t="s">
        <v>388</v>
      </c>
      <c r="E386" s="45" t="s">
        <v>30</v>
      </c>
      <c r="F386" s="173">
        <v>3698.106</v>
      </c>
      <c r="G386" s="173">
        <v>5.839</v>
      </c>
      <c r="H386" s="173">
        <v>0</v>
      </c>
      <c r="I386" s="173">
        <v>0</v>
      </c>
      <c r="J386" s="173">
        <f>F386+G386+H386+I386</f>
        <v>3703.945</v>
      </c>
    </row>
    <row r="387" spans="1:10" s="19" customFormat="1" ht="33.75" customHeight="1">
      <c r="A387" s="144" t="s">
        <v>791</v>
      </c>
      <c r="B387" s="45" t="s">
        <v>125</v>
      </c>
      <c r="C387" s="45" t="s">
        <v>74</v>
      </c>
      <c r="D387" s="45" t="s">
        <v>1026</v>
      </c>
      <c r="E387" s="45" t="s">
        <v>283</v>
      </c>
      <c r="F387" s="69">
        <v>91.3</v>
      </c>
      <c r="G387" s="69">
        <f>G388</f>
        <v>0</v>
      </c>
      <c r="H387" s="69">
        <f>H388</f>
        <v>0</v>
      </c>
      <c r="I387" s="69">
        <f>I388</f>
        <v>0</v>
      </c>
      <c r="J387" s="69">
        <f>J388</f>
        <v>91.3</v>
      </c>
    </row>
    <row r="388" spans="1:10" s="19" customFormat="1" ht="33.75" customHeight="1">
      <c r="A388" s="8" t="s">
        <v>27</v>
      </c>
      <c r="B388" s="45" t="s">
        <v>125</v>
      </c>
      <c r="C388" s="45" t="s">
        <v>74</v>
      </c>
      <c r="D388" s="45" t="s">
        <v>1026</v>
      </c>
      <c r="E388" s="45" t="s">
        <v>30</v>
      </c>
      <c r="F388" s="173">
        <v>91.3</v>
      </c>
      <c r="G388" s="173">
        <v>0</v>
      </c>
      <c r="H388" s="173">
        <v>0</v>
      </c>
      <c r="I388" s="173">
        <v>0</v>
      </c>
      <c r="J388" s="173">
        <f>F388+G388+H388+I388</f>
        <v>91.3</v>
      </c>
    </row>
    <row r="389" spans="1:10" s="19" customFormat="1" ht="33.75" customHeight="1">
      <c r="A389" s="7" t="s">
        <v>149</v>
      </c>
      <c r="B389" s="46" t="s">
        <v>125</v>
      </c>
      <c r="C389" s="46" t="s">
        <v>74</v>
      </c>
      <c r="D389" s="46" t="s">
        <v>96</v>
      </c>
      <c r="E389" s="46" t="s">
        <v>283</v>
      </c>
      <c r="F389" s="69">
        <v>3985.139</v>
      </c>
      <c r="G389" s="69">
        <f>G390+G392+G394+G396+G398+G400+G402+G404+G406+G408+G410+G412</f>
        <v>0.012</v>
      </c>
      <c r="H389" s="69">
        <f>H390+H392+H394+H396+H398+H400+H402+H404+H406+H408+H410+H412</f>
        <v>0</v>
      </c>
      <c r="I389" s="69">
        <f>I390+I392+I394+I396+I398+I400+I402+I404+I406+I408+I410+I412</f>
        <v>0</v>
      </c>
      <c r="J389" s="69">
        <f>J390+J392+J394+J396+J398+J400+J402+J404+J406+J408+J410+J412</f>
        <v>3985.151</v>
      </c>
    </row>
    <row r="390" spans="1:10" s="19" customFormat="1" ht="33.75" customHeight="1">
      <c r="A390" s="34" t="s">
        <v>995</v>
      </c>
      <c r="B390" s="46" t="s">
        <v>125</v>
      </c>
      <c r="C390" s="46" t="s">
        <v>74</v>
      </c>
      <c r="D390" s="46" t="s">
        <v>1004</v>
      </c>
      <c r="E390" s="46" t="s">
        <v>283</v>
      </c>
      <c r="F390" s="69">
        <v>59.94</v>
      </c>
      <c r="G390" s="69">
        <f>G391</f>
        <v>0</v>
      </c>
      <c r="H390" s="69">
        <f>H391</f>
        <v>0</v>
      </c>
      <c r="I390" s="69">
        <f>I391</f>
        <v>0</v>
      </c>
      <c r="J390" s="69">
        <f>J391</f>
        <v>59.94</v>
      </c>
    </row>
    <row r="391" spans="1:10" s="19" customFormat="1" ht="33.75" customHeight="1">
      <c r="A391" s="8" t="s">
        <v>27</v>
      </c>
      <c r="B391" s="45" t="s">
        <v>125</v>
      </c>
      <c r="C391" s="45" t="s">
        <v>74</v>
      </c>
      <c r="D391" s="45" t="s">
        <v>1004</v>
      </c>
      <c r="E391" s="45" t="s">
        <v>30</v>
      </c>
      <c r="F391" s="173">
        <v>59.94</v>
      </c>
      <c r="G391" s="173">
        <v>0</v>
      </c>
      <c r="H391" s="173">
        <v>0</v>
      </c>
      <c r="I391" s="173">
        <v>0</v>
      </c>
      <c r="J391" s="173">
        <f>F391+G391+H391+I391</f>
        <v>59.94</v>
      </c>
    </row>
    <row r="392" spans="1:10" s="19" customFormat="1" ht="33.75" customHeight="1">
      <c r="A392" s="34" t="s">
        <v>995</v>
      </c>
      <c r="B392" s="46" t="s">
        <v>125</v>
      </c>
      <c r="C392" s="46" t="s">
        <v>74</v>
      </c>
      <c r="D392" s="46" t="s">
        <v>1005</v>
      </c>
      <c r="E392" s="46" t="s">
        <v>283</v>
      </c>
      <c r="F392" s="69">
        <v>149.85</v>
      </c>
      <c r="G392" s="69">
        <f>G393</f>
        <v>0</v>
      </c>
      <c r="H392" s="69">
        <f>H393</f>
        <v>0</v>
      </c>
      <c r="I392" s="69">
        <f>I393</f>
        <v>0</v>
      </c>
      <c r="J392" s="69">
        <f>J393</f>
        <v>149.85</v>
      </c>
    </row>
    <row r="393" spans="1:10" s="19" customFormat="1" ht="33.75" customHeight="1">
      <c r="A393" s="8" t="s">
        <v>27</v>
      </c>
      <c r="B393" s="45" t="s">
        <v>125</v>
      </c>
      <c r="C393" s="45" t="s">
        <v>74</v>
      </c>
      <c r="D393" s="45" t="s">
        <v>1005</v>
      </c>
      <c r="E393" s="45" t="s">
        <v>30</v>
      </c>
      <c r="F393" s="173">
        <v>149.85</v>
      </c>
      <c r="G393" s="173">
        <v>0</v>
      </c>
      <c r="H393" s="173">
        <v>0</v>
      </c>
      <c r="I393" s="173">
        <v>0</v>
      </c>
      <c r="J393" s="173">
        <f>F393+G393+H393+I393</f>
        <v>149.85</v>
      </c>
    </row>
    <row r="394" spans="1:10" s="19" customFormat="1" ht="33.75" customHeight="1">
      <c r="A394" s="34" t="s">
        <v>995</v>
      </c>
      <c r="B394" s="46" t="s">
        <v>125</v>
      </c>
      <c r="C394" s="46" t="s">
        <v>74</v>
      </c>
      <c r="D394" s="46" t="s">
        <v>1006</v>
      </c>
      <c r="E394" s="46" t="s">
        <v>283</v>
      </c>
      <c r="F394" s="69">
        <v>614.303</v>
      </c>
      <c r="G394" s="69">
        <f>G395</f>
        <v>0</v>
      </c>
      <c r="H394" s="69">
        <f>H395</f>
        <v>0</v>
      </c>
      <c r="I394" s="69">
        <f>I395</f>
        <v>0</v>
      </c>
      <c r="J394" s="69">
        <f>J395</f>
        <v>614.303</v>
      </c>
    </row>
    <row r="395" spans="1:10" s="19" customFormat="1" ht="33.75" customHeight="1">
      <c r="A395" s="8" t="s">
        <v>27</v>
      </c>
      <c r="B395" s="45" t="s">
        <v>125</v>
      </c>
      <c r="C395" s="45" t="s">
        <v>74</v>
      </c>
      <c r="D395" s="45" t="s">
        <v>1006</v>
      </c>
      <c r="E395" s="45" t="s">
        <v>30</v>
      </c>
      <c r="F395" s="173">
        <v>614.303</v>
      </c>
      <c r="G395" s="173">
        <v>0</v>
      </c>
      <c r="H395" s="173">
        <v>0</v>
      </c>
      <c r="I395" s="173">
        <v>0</v>
      </c>
      <c r="J395" s="173">
        <f>F395+G395+H395+I395</f>
        <v>614.303</v>
      </c>
    </row>
    <row r="396" spans="1:10" s="19" customFormat="1" ht="33.75" customHeight="1">
      <c r="A396" s="34" t="s">
        <v>995</v>
      </c>
      <c r="B396" s="46" t="s">
        <v>125</v>
      </c>
      <c r="C396" s="46" t="s">
        <v>74</v>
      </c>
      <c r="D396" s="46" t="s">
        <v>1007</v>
      </c>
      <c r="E396" s="46" t="s">
        <v>283</v>
      </c>
      <c r="F396" s="69">
        <v>1718.485</v>
      </c>
      <c r="G396" s="69">
        <f>G397</f>
        <v>0</v>
      </c>
      <c r="H396" s="69">
        <f>H397</f>
        <v>0</v>
      </c>
      <c r="I396" s="69">
        <f>I397</f>
        <v>0</v>
      </c>
      <c r="J396" s="69">
        <f>J397</f>
        <v>1718.485</v>
      </c>
    </row>
    <row r="397" spans="1:10" s="19" customFormat="1" ht="33.75" customHeight="1">
      <c r="A397" s="8" t="s">
        <v>27</v>
      </c>
      <c r="B397" s="45" t="s">
        <v>125</v>
      </c>
      <c r="C397" s="45" t="s">
        <v>74</v>
      </c>
      <c r="D397" s="45" t="s">
        <v>1007</v>
      </c>
      <c r="E397" s="45" t="s">
        <v>30</v>
      </c>
      <c r="F397" s="173">
        <v>1718.485</v>
      </c>
      <c r="G397" s="173">
        <v>0</v>
      </c>
      <c r="H397" s="173">
        <v>0</v>
      </c>
      <c r="I397" s="173">
        <v>0</v>
      </c>
      <c r="J397" s="173">
        <f>F397+G397+H397+I397</f>
        <v>1718.485</v>
      </c>
    </row>
    <row r="398" spans="1:10" s="19" customFormat="1" ht="33.75" customHeight="1">
      <c r="A398" s="34" t="s">
        <v>995</v>
      </c>
      <c r="B398" s="46" t="s">
        <v>125</v>
      </c>
      <c r="C398" s="46" t="s">
        <v>74</v>
      </c>
      <c r="D398" s="46" t="s">
        <v>1008</v>
      </c>
      <c r="E398" s="46" t="s">
        <v>283</v>
      </c>
      <c r="F398" s="69">
        <v>298.24</v>
      </c>
      <c r="G398" s="69">
        <f>G399</f>
        <v>0</v>
      </c>
      <c r="H398" s="69">
        <f>H399</f>
        <v>0</v>
      </c>
      <c r="I398" s="69">
        <f>I399</f>
        <v>0</v>
      </c>
      <c r="J398" s="69">
        <f>J399</f>
        <v>298.24</v>
      </c>
    </row>
    <row r="399" spans="1:10" s="19" customFormat="1" ht="33.75" customHeight="1">
      <c r="A399" s="8" t="s">
        <v>27</v>
      </c>
      <c r="B399" s="45" t="s">
        <v>125</v>
      </c>
      <c r="C399" s="45" t="s">
        <v>74</v>
      </c>
      <c r="D399" s="45" t="s">
        <v>1008</v>
      </c>
      <c r="E399" s="45" t="s">
        <v>30</v>
      </c>
      <c r="F399" s="173">
        <v>298.24</v>
      </c>
      <c r="G399" s="173">
        <v>0</v>
      </c>
      <c r="H399" s="173">
        <v>0</v>
      </c>
      <c r="I399" s="173">
        <v>0</v>
      </c>
      <c r="J399" s="173">
        <f>F399+G399+H399+I399</f>
        <v>298.24</v>
      </c>
    </row>
    <row r="400" spans="1:10" s="19" customFormat="1" ht="33.75" customHeight="1">
      <c r="A400" s="34" t="s">
        <v>995</v>
      </c>
      <c r="B400" s="46" t="s">
        <v>125</v>
      </c>
      <c r="C400" s="46" t="s">
        <v>74</v>
      </c>
      <c r="D400" s="46" t="s">
        <v>1009</v>
      </c>
      <c r="E400" s="46" t="s">
        <v>283</v>
      </c>
      <c r="F400" s="69">
        <v>1140.348</v>
      </c>
      <c r="G400" s="69">
        <f>G401</f>
        <v>0</v>
      </c>
      <c r="H400" s="69">
        <f>H401</f>
        <v>0</v>
      </c>
      <c r="I400" s="69">
        <f>I401</f>
        <v>0</v>
      </c>
      <c r="J400" s="69">
        <f>J401</f>
        <v>1140.348</v>
      </c>
    </row>
    <row r="401" spans="1:10" s="19" customFormat="1" ht="33.75" customHeight="1">
      <c r="A401" s="8" t="s">
        <v>27</v>
      </c>
      <c r="B401" s="45" t="s">
        <v>125</v>
      </c>
      <c r="C401" s="45" t="s">
        <v>74</v>
      </c>
      <c r="D401" s="45" t="s">
        <v>1009</v>
      </c>
      <c r="E401" s="45" t="s">
        <v>30</v>
      </c>
      <c r="F401" s="173">
        <v>1140.348</v>
      </c>
      <c r="G401" s="173">
        <v>0</v>
      </c>
      <c r="H401" s="173">
        <v>0</v>
      </c>
      <c r="I401" s="173">
        <v>0</v>
      </c>
      <c r="J401" s="173">
        <f>F401+G401+H401+I401</f>
        <v>1140.348</v>
      </c>
    </row>
    <row r="402" spans="1:10" s="19" customFormat="1" ht="33.75" customHeight="1">
      <c r="A402" s="34" t="s">
        <v>995</v>
      </c>
      <c r="B402" s="46" t="s">
        <v>125</v>
      </c>
      <c r="C402" s="46" t="s">
        <v>74</v>
      </c>
      <c r="D402" s="46" t="s">
        <v>1010</v>
      </c>
      <c r="E402" s="46" t="s">
        <v>283</v>
      </c>
      <c r="F402" s="69">
        <v>0.06</v>
      </c>
      <c r="G402" s="69">
        <f>G403</f>
        <v>0</v>
      </c>
      <c r="H402" s="69">
        <f>H403</f>
        <v>0</v>
      </c>
      <c r="I402" s="69">
        <f>I403</f>
        <v>0</v>
      </c>
      <c r="J402" s="69">
        <f>J403</f>
        <v>0.06</v>
      </c>
    </row>
    <row r="403" spans="1:10" s="19" customFormat="1" ht="33.75" customHeight="1">
      <c r="A403" s="8" t="s">
        <v>27</v>
      </c>
      <c r="B403" s="45" t="s">
        <v>125</v>
      </c>
      <c r="C403" s="45" t="s">
        <v>74</v>
      </c>
      <c r="D403" s="45" t="s">
        <v>1010</v>
      </c>
      <c r="E403" s="45" t="s">
        <v>30</v>
      </c>
      <c r="F403" s="173">
        <v>0.06</v>
      </c>
      <c r="G403" s="173">
        <v>0</v>
      </c>
      <c r="H403" s="173">
        <v>0</v>
      </c>
      <c r="I403" s="173">
        <v>0</v>
      </c>
      <c r="J403" s="173">
        <f>F403+G403+H403+I403</f>
        <v>0.06</v>
      </c>
    </row>
    <row r="404" spans="1:10" s="19" customFormat="1" ht="33.75" customHeight="1">
      <c r="A404" s="34" t="s">
        <v>995</v>
      </c>
      <c r="B404" s="46" t="s">
        <v>125</v>
      </c>
      <c r="C404" s="46" t="s">
        <v>74</v>
      </c>
      <c r="D404" s="46" t="s">
        <v>1011</v>
      </c>
      <c r="E404" s="46" t="s">
        <v>283</v>
      </c>
      <c r="F404" s="69">
        <v>0.15</v>
      </c>
      <c r="G404" s="69">
        <f>G405</f>
        <v>0</v>
      </c>
      <c r="H404" s="69">
        <f>H405</f>
        <v>0</v>
      </c>
      <c r="I404" s="69">
        <f>I405</f>
        <v>0</v>
      </c>
      <c r="J404" s="69">
        <f>J405</f>
        <v>0.15</v>
      </c>
    </row>
    <row r="405" spans="1:10" s="19" customFormat="1" ht="33.75" customHeight="1">
      <c r="A405" s="8" t="s">
        <v>27</v>
      </c>
      <c r="B405" s="45" t="s">
        <v>125</v>
      </c>
      <c r="C405" s="45" t="s">
        <v>74</v>
      </c>
      <c r="D405" s="45" t="s">
        <v>1011</v>
      </c>
      <c r="E405" s="45" t="s">
        <v>30</v>
      </c>
      <c r="F405" s="173">
        <v>0.15</v>
      </c>
      <c r="G405" s="173">
        <v>0</v>
      </c>
      <c r="H405" s="173">
        <v>0</v>
      </c>
      <c r="I405" s="173">
        <v>0</v>
      </c>
      <c r="J405" s="173">
        <f>F405+G405+H405+I405</f>
        <v>0.15</v>
      </c>
    </row>
    <row r="406" spans="1:10" s="19" customFormat="1" ht="33.75" customHeight="1">
      <c r="A406" s="34" t="s">
        <v>995</v>
      </c>
      <c r="B406" s="46" t="s">
        <v>125</v>
      </c>
      <c r="C406" s="46" t="s">
        <v>74</v>
      </c>
      <c r="D406" s="46" t="s">
        <v>1012</v>
      </c>
      <c r="E406" s="46" t="s">
        <v>283</v>
      </c>
      <c r="F406" s="69">
        <v>0.603</v>
      </c>
      <c r="G406" s="69">
        <f>G407</f>
        <v>0.012</v>
      </c>
      <c r="H406" s="69">
        <f>H407</f>
        <v>0</v>
      </c>
      <c r="I406" s="69">
        <f>I407</f>
        <v>0</v>
      </c>
      <c r="J406" s="69">
        <f>J407</f>
        <v>0.615</v>
      </c>
    </row>
    <row r="407" spans="1:10" s="19" customFormat="1" ht="33.75" customHeight="1">
      <c r="A407" s="8" t="s">
        <v>27</v>
      </c>
      <c r="B407" s="45" t="s">
        <v>125</v>
      </c>
      <c r="C407" s="45" t="s">
        <v>74</v>
      </c>
      <c r="D407" s="45" t="s">
        <v>1012</v>
      </c>
      <c r="E407" s="45" t="s">
        <v>30</v>
      </c>
      <c r="F407" s="173">
        <v>0.603</v>
      </c>
      <c r="G407" s="173">
        <v>0.012</v>
      </c>
      <c r="H407" s="173">
        <v>0</v>
      </c>
      <c r="I407" s="173">
        <v>0</v>
      </c>
      <c r="J407" s="173">
        <f>F407+G407+H407+I407</f>
        <v>0.615</v>
      </c>
    </row>
    <row r="408" spans="1:10" s="19" customFormat="1" ht="33.75" customHeight="1">
      <c r="A408" s="34" t="s">
        <v>995</v>
      </c>
      <c r="B408" s="46" t="s">
        <v>125</v>
      </c>
      <c r="C408" s="46" t="s">
        <v>74</v>
      </c>
      <c r="D408" s="46" t="s">
        <v>1013</v>
      </c>
      <c r="E408" s="46" t="s">
        <v>283</v>
      </c>
      <c r="F408" s="69">
        <v>1.72</v>
      </c>
      <c r="G408" s="69">
        <f>G409</f>
        <v>0</v>
      </c>
      <c r="H408" s="69">
        <f>H409</f>
        <v>0</v>
      </c>
      <c r="I408" s="69">
        <f>I409</f>
        <v>0</v>
      </c>
      <c r="J408" s="69">
        <f>J409</f>
        <v>1.72</v>
      </c>
    </row>
    <row r="409" spans="1:10" s="19" customFormat="1" ht="33.75" customHeight="1">
      <c r="A409" s="8" t="s">
        <v>27</v>
      </c>
      <c r="B409" s="45" t="s">
        <v>125</v>
      </c>
      <c r="C409" s="45" t="s">
        <v>74</v>
      </c>
      <c r="D409" s="45" t="s">
        <v>1013</v>
      </c>
      <c r="E409" s="45" t="s">
        <v>30</v>
      </c>
      <c r="F409" s="173">
        <v>1.72</v>
      </c>
      <c r="G409" s="173">
        <v>0</v>
      </c>
      <c r="H409" s="173">
        <v>0</v>
      </c>
      <c r="I409" s="173">
        <v>0</v>
      </c>
      <c r="J409" s="173">
        <f>F409+G409+H409+I409</f>
        <v>1.72</v>
      </c>
    </row>
    <row r="410" spans="1:10" s="19" customFormat="1" ht="33.75" customHeight="1">
      <c r="A410" s="8" t="s">
        <v>995</v>
      </c>
      <c r="B410" s="45" t="s">
        <v>125</v>
      </c>
      <c r="C410" s="45" t="s">
        <v>74</v>
      </c>
      <c r="D410" s="45" t="s">
        <v>1014</v>
      </c>
      <c r="E410" s="45" t="s">
        <v>283</v>
      </c>
      <c r="F410" s="69">
        <v>0.299</v>
      </c>
      <c r="G410" s="69">
        <f>G411</f>
        <v>0</v>
      </c>
      <c r="H410" s="69">
        <f>H411</f>
        <v>0</v>
      </c>
      <c r="I410" s="69">
        <f>I411</f>
        <v>0</v>
      </c>
      <c r="J410" s="69">
        <f>J411</f>
        <v>0.299</v>
      </c>
    </row>
    <row r="411" spans="1:10" s="19" customFormat="1" ht="33.75" customHeight="1">
      <c r="A411" s="8" t="s">
        <v>27</v>
      </c>
      <c r="B411" s="45" t="s">
        <v>125</v>
      </c>
      <c r="C411" s="45" t="s">
        <v>74</v>
      </c>
      <c r="D411" s="45" t="s">
        <v>1014</v>
      </c>
      <c r="E411" s="45" t="s">
        <v>30</v>
      </c>
      <c r="F411" s="173">
        <v>0.299</v>
      </c>
      <c r="G411" s="173">
        <v>0</v>
      </c>
      <c r="H411" s="173">
        <v>0</v>
      </c>
      <c r="I411" s="173">
        <v>0</v>
      </c>
      <c r="J411" s="173">
        <f>F411+G411+H411+I411</f>
        <v>0.299</v>
      </c>
    </row>
    <row r="412" spans="1:10" s="19" customFormat="1" ht="33.75" customHeight="1">
      <c r="A412" s="8" t="s">
        <v>995</v>
      </c>
      <c r="B412" s="45" t="s">
        <v>125</v>
      </c>
      <c r="C412" s="45" t="s">
        <v>74</v>
      </c>
      <c r="D412" s="45" t="s">
        <v>1015</v>
      </c>
      <c r="E412" s="45" t="s">
        <v>283</v>
      </c>
      <c r="F412" s="69">
        <v>1.141</v>
      </c>
      <c r="G412" s="69">
        <f>G413</f>
        <v>0</v>
      </c>
      <c r="H412" s="69">
        <f>H413</f>
        <v>0</v>
      </c>
      <c r="I412" s="69">
        <f>I413</f>
        <v>0</v>
      </c>
      <c r="J412" s="69">
        <f>J413</f>
        <v>1.141</v>
      </c>
    </row>
    <row r="413" spans="1:10" s="19" customFormat="1" ht="33.75" customHeight="1">
      <c r="A413" s="8" t="s">
        <v>27</v>
      </c>
      <c r="B413" s="45" t="s">
        <v>125</v>
      </c>
      <c r="C413" s="45" t="s">
        <v>74</v>
      </c>
      <c r="D413" s="45" t="s">
        <v>1015</v>
      </c>
      <c r="E413" s="45" t="s">
        <v>30</v>
      </c>
      <c r="F413" s="173">
        <v>1.141</v>
      </c>
      <c r="G413" s="173">
        <v>0</v>
      </c>
      <c r="H413" s="173">
        <v>0</v>
      </c>
      <c r="I413" s="173">
        <v>0</v>
      </c>
      <c r="J413" s="173">
        <f>F413+G413+H413+I413</f>
        <v>1.141</v>
      </c>
    </row>
    <row r="414" spans="1:10" s="28" customFormat="1" ht="12.75">
      <c r="A414" s="5" t="s">
        <v>293</v>
      </c>
      <c r="B414" s="44" t="s">
        <v>125</v>
      </c>
      <c r="C414" s="44" t="s">
        <v>292</v>
      </c>
      <c r="D414" s="44"/>
      <c r="E414" s="44"/>
      <c r="F414" s="172">
        <v>15470.786</v>
      </c>
      <c r="G414" s="172">
        <f>G415+G417</f>
        <v>94.659</v>
      </c>
      <c r="H414" s="172">
        <f>H415+H417</f>
        <v>0</v>
      </c>
      <c r="I414" s="172">
        <f>I415+I417</f>
        <v>0</v>
      </c>
      <c r="J414" s="172">
        <f>J415+J417</f>
        <v>15565.445</v>
      </c>
    </row>
    <row r="415" spans="1:10" s="28" customFormat="1" ht="33.75">
      <c r="A415" s="7" t="s">
        <v>224</v>
      </c>
      <c r="B415" s="46" t="s">
        <v>125</v>
      </c>
      <c r="C415" s="46" t="s">
        <v>292</v>
      </c>
      <c r="D415" s="46" t="s">
        <v>442</v>
      </c>
      <c r="E415" s="46" t="s">
        <v>283</v>
      </c>
      <c r="F415" s="57">
        <v>652.885</v>
      </c>
      <c r="G415" s="57">
        <f>G416</f>
        <v>94.659</v>
      </c>
      <c r="H415" s="57">
        <f>H416</f>
        <v>0</v>
      </c>
      <c r="I415" s="57">
        <f>I416</f>
        <v>0</v>
      </c>
      <c r="J415" s="57">
        <f>J416</f>
        <v>747.544</v>
      </c>
    </row>
    <row r="416" spans="1:10" s="28" customFormat="1" ht="48" customHeight="1">
      <c r="A416" s="8" t="s">
        <v>28</v>
      </c>
      <c r="B416" s="46" t="s">
        <v>125</v>
      </c>
      <c r="C416" s="46" t="s">
        <v>292</v>
      </c>
      <c r="D416" s="45" t="s">
        <v>442</v>
      </c>
      <c r="E416" s="45" t="s">
        <v>26</v>
      </c>
      <c r="F416" s="174">
        <v>652.885</v>
      </c>
      <c r="G416" s="174">
        <v>94.659</v>
      </c>
      <c r="H416" s="174">
        <v>0</v>
      </c>
      <c r="I416" s="174">
        <v>0</v>
      </c>
      <c r="J416" s="174">
        <f aca="true" t="shared" si="23" ref="J416:J421">F416+G416+H416+I416</f>
        <v>747.544</v>
      </c>
    </row>
    <row r="417" spans="1:10" s="28" customFormat="1" ht="24.75" customHeight="1">
      <c r="A417" s="7" t="s">
        <v>12</v>
      </c>
      <c r="B417" s="46" t="s">
        <v>125</v>
      </c>
      <c r="C417" s="46" t="s">
        <v>292</v>
      </c>
      <c r="D417" s="46" t="s">
        <v>247</v>
      </c>
      <c r="E417" s="46" t="s">
        <v>283</v>
      </c>
      <c r="F417" s="173">
        <v>14817.901</v>
      </c>
      <c r="G417" s="173">
        <v>0</v>
      </c>
      <c r="H417" s="173">
        <v>0</v>
      </c>
      <c r="I417" s="173">
        <v>0</v>
      </c>
      <c r="J417" s="173">
        <f t="shared" si="23"/>
        <v>14817.901</v>
      </c>
    </row>
    <row r="418" spans="1:10" s="21" customFormat="1" ht="22.5">
      <c r="A418" s="7" t="s">
        <v>652</v>
      </c>
      <c r="B418" s="46" t="s">
        <v>125</v>
      </c>
      <c r="C418" s="46" t="s">
        <v>292</v>
      </c>
      <c r="D418" s="46" t="s">
        <v>274</v>
      </c>
      <c r="E418" s="46" t="s">
        <v>283</v>
      </c>
      <c r="F418" s="173">
        <v>14817.901</v>
      </c>
      <c r="G418" s="173">
        <v>0</v>
      </c>
      <c r="H418" s="173">
        <v>0</v>
      </c>
      <c r="I418" s="173">
        <v>0</v>
      </c>
      <c r="J418" s="173">
        <f t="shared" si="23"/>
        <v>14817.901</v>
      </c>
    </row>
    <row r="419" spans="1:10" s="19" customFormat="1" ht="22.5">
      <c r="A419" s="7" t="s">
        <v>653</v>
      </c>
      <c r="B419" s="46" t="s">
        <v>125</v>
      </c>
      <c r="C419" s="46" t="s">
        <v>292</v>
      </c>
      <c r="D419" s="46" t="s">
        <v>385</v>
      </c>
      <c r="E419" s="46" t="s">
        <v>283</v>
      </c>
      <c r="F419" s="173">
        <v>14817.901</v>
      </c>
      <c r="G419" s="173">
        <v>0</v>
      </c>
      <c r="H419" s="173">
        <v>0</v>
      </c>
      <c r="I419" s="173">
        <v>0</v>
      </c>
      <c r="J419" s="173">
        <f t="shared" si="23"/>
        <v>14817.901</v>
      </c>
    </row>
    <row r="420" spans="1:10" s="19" customFormat="1" ht="45">
      <c r="A420" s="8" t="s">
        <v>28</v>
      </c>
      <c r="B420" s="45" t="s">
        <v>125</v>
      </c>
      <c r="C420" s="45" t="s">
        <v>292</v>
      </c>
      <c r="D420" s="45" t="s">
        <v>385</v>
      </c>
      <c r="E420" s="45" t="s">
        <v>26</v>
      </c>
      <c r="F420" s="173">
        <v>14038.828</v>
      </c>
      <c r="G420" s="173">
        <v>0</v>
      </c>
      <c r="H420" s="173">
        <v>0</v>
      </c>
      <c r="I420" s="173">
        <v>0</v>
      </c>
      <c r="J420" s="173">
        <f t="shared" si="23"/>
        <v>14038.828</v>
      </c>
    </row>
    <row r="421" spans="1:10" s="19" customFormat="1" ht="22.5" customHeight="1">
      <c r="A421" s="8" t="s">
        <v>27</v>
      </c>
      <c r="B421" s="45" t="s">
        <v>125</v>
      </c>
      <c r="C421" s="45" t="s">
        <v>292</v>
      </c>
      <c r="D421" s="45" t="s">
        <v>385</v>
      </c>
      <c r="E421" s="45" t="s">
        <v>30</v>
      </c>
      <c r="F421" s="173">
        <v>779.073</v>
      </c>
      <c r="G421" s="173">
        <v>0</v>
      </c>
      <c r="H421" s="173">
        <v>0</v>
      </c>
      <c r="I421" s="173">
        <v>0</v>
      </c>
      <c r="J421" s="173">
        <f t="shared" si="23"/>
        <v>779.073</v>
      </c>
    </row>
    <row r="422" spans="1:10" s="19" customFormat="1" ht="15" customHeight="1">
      <c r="A422" s="5" t="s">
        <v>129</v>
      </c>
      <c r="B422" s="44" t="s">
        <v>125</v>
      </c>
      <c r="C422" s="44" t="s">
        <v>130</v>
      </c>
      <c r="D422" s="44"/>
      <c r="E422" s="44" t="s">
        <v>245</v>
      </c>
      <c r="F422" s="172">
        <v>15417.545</v>
      </c>
      <c r="G422" s="172">
        <f>G423+G428+G431+G426</f>
        <v>55</v>
      </c>
      <c r="H422" s="172">
        <f>H423+H428+H431+H426</f>
        <v>0</v>
      </c>
      <c r="I422" s="172">
        <f>I423+I428+I431+I426</f>
        <v>0</v>
      </c>
      <c r="J422" s="172">
        <f>J423+J428+J431+J426</f>
        <v>15472.545</v>
      </c>
    </row>
    <row r="423" spans="1:10" s="19" customFormat="1" ht="12.75" customHeight="1">
      <c r="A423" s="7" t="s">
        <v>422</v>
      </c>
      <c r="B423" s="46" t="s">
        <v>125</v>
      </c>
      <c r="C423" s="46" t="s">
        <v>130</v>
      </c>
      <c r="D423" s="46" t="s">
        <v>559</v>
      </c>
      <c r="E423" s="46" t="s">
        <v>283</v>
      </c>
      <c r="F423" s="173">
        <v>4629.8</v>
      </c>
      <c r="G423" s="173">
        <f>G424+G425</f>
        <v>0</v>
      </c>
      <c r="H423" s="173">
        <f>H424+H425</f>
        <v>0</v>
      </c>
      <c r="I423" s="173">
        <f>I424+I425</f>
        <v>0</v>
      </c>
      <c r="J423" s="173">
        <f>J424+J425</f>
        <v>4629.8</v>
      </c>
    </row>
    <row r="424" spans="1:10" s="19" customFormat="1" ht="21.75" customHeight="1">
      <c r="A424" s="8" t="s">
        <v>27</v>
      </c>
      <c r="B424" s="45" t="s">
        <v>125</v>
      </c>
      <c r="C424" s="45" t="s">
        <v>130</v>
      </c>
      <c r="D424" s="45" t="s">
        <v>559</v>
      </c>
      <c r="E424" s="45" t="s">
        <v>30</v>
      </c>
      <c r="F424" s="173">
        <v>2323.468</v>
      </c>
      <c r="G424" s="173">
        <v>0</v>
      </c>
      <c r="H424" s="173">
        <v>0</v>
      </c>
      <c r="I424" s="173">
        <v>0</v>
      </c>
      <c r="J424" s="173">
        <f aca="true" t="shared" si="24" ref="J424:J430">F424+G424+H424+I424</f>
        <v>2323.468</v>
      </c>
    </row>
    <row r="425" spans="1:10" s="19" customFormat="1" ht="21.75" customHeight="1">
      <c r="A425" s="8" t="s">
        <v>121</v>
      </c>
      <c r="B425" s="45" t="s">
        <v>125</v>
      </c>
      <c r="C425" s="45" t="s">
        <v>130</v>
      </c>
      <c r="D425" s="45" t="s">
        <v>559</v>
      </c>
      <c r="E425" s="45" t="s">
        <v>29</v>
      </c>
      <c r="F425" s="173">
        <v>2306.3320000000003</v>
      </c>
      <c r="G425" s="173">
        <v>0</v>
      </c>
      <c r="H425" s="173">
        <v>0</v>
      </c>
      <c r="I425" s="173">
        <v>0</v>
      </c>
      <c r="J425" s="173">
        <f t="shared" si="24"/>
        <v>2306.3320000000003</v>
      </c>
    </row>
    <row r="426" spans="1:10" s="19" customFormat="1" ht="26.25" customHeight="1">
      <c r="A426" s="29" t="s">
        <v>797</v>
      </c>
      <c r="B426" s="45" t="s">
        <v>125</v>
      </c>
      <c r="C426" s="45" t="s">
        <v>130</v>
      </c>
      <c r="D426" s="45" t="s">
        <v>796</v>
      </c>
      <c r="E426" s="45" t="s">
        <v>283</v>
      </c>
      <c r="F426" s="173">
        <v>3220.1</v>
      </c>
      <c r="G426" s="173">
        <v>0</v>
      </c>
      <c r="H426" s="173">
        <v>0</v>
      </c>
      <c r="I426" s="173">
        <v>0</v>
      </c>
      <c r="J426" s="173">
        <f t="shared" si="24"/>
        <v>3220.1</v>
      </c>
    </row>
    <row r="427" spans="1:10" s="19" customFormat="1" ht="21.75" customHeight="1">
      <c r="A427" s="8" t="s">
        <v>121</v>
      </c>
      <c r="B427" s="45" t="s">
        <v>125</v>
      </c>
      <c r="C427" s="45" t="s">
        <v>130</v>
      </c>
      <c r="D427" s="45" t="s">
        <v>796</v>
      </c>
      <c r="E427" s="45" t="s">
        <v>29</v>
      </c>
      <c r="F427" s="173">
        <v>3220.1</v>
      </c>
      <c r="G427" s="173">
        <v>0</v>
      </c>
      <c r="H427" s="173">
        <v>0</v>
      </c>
      <c r="I427" s="173">
        <v>0</v>
      </c>
      <c r="J427" s="173">
        <f t="shared" si="24"/>
        <v>3220.1</v>
      </c>
    </row>
    <row r="428" spans="1:10" s="19" customFormat="1" ht="45.75" customHeight="1">
      <c r="A428" s="143" t="s">
        <v>800</v>
      </c>
      <c r="B428" s="175" t="s">
        <v>125</v>
      </c>
      <c r="C428" s="46" t="s">
        <v>130</v>
      </c>
      <c r="D428" s="46" t="s">
        <v>801</v>
      </c>
      <c r="E428" s="46" t="s">
        <v>283</v>
      </c>
      <c r="F428" s="173">
        <v>93.6</v>
      </c>
      <c r="G428" s="173">
        <v>0</v>
      </c>
      <c r="H428" s="173">
        <v>0</v>
      </c>
      <c r="I428" s="173">
        <v>0</v>
      </c>
      <c r="J428" s="173">
        <f t="shared" si="24"/>
        <v>93.6</v>
      </c>
    </row>
    <row r="429" spans="1:10" s="19" customFormat="1" ht="21.75" customHeight="1">
      <c r="A429" s="130" t="s">
        <v>802</v>
      </c>
      <c r="B429" s="142" t="s">
        <v>125</v>
      </c>
      <c r="C429" s="45" t="s">
        <v>130</v>
      </c>
      <c r="D429" s="45" t="s">
        <v>799</v>
      </c>
      <c r="E429" s="45" t="s">
        <v>283</v>
      </c>
      <c r="F429" s="173">
        <v>93.6</v>
      </c>
      <c r="G429" s="173">
        <v>0</v>
      </c>
      <c r="H429" s="173">
        <v>0</v>
      </c>
      <c r="I429" s="173">
        <v>0</v>
      </c>
      <c r="J429" s="173">
        <f t="shared" si="24"/>
        <v>93.6</v>
      </c>
    </row>
    <row r="430" spans="1:10" s="19" customFormat="1" ht="21.75" customHeight="1">
      <c r="A430" s="8" t="s">
        <v>121</v>
      </c>
      <c r="B430" s="45" t="s">
        <v>125</v>
      </c>
      <c r="C430" s="45" t="s">
        <v>130</v>
      </c>
      <c r="D430" s="45" t="s">
        <v>799</v>
      </c>
      <c r="E430" s="45" t="s">
        <v>29</v>
      </c>
      <c r="F430" s="173">
        <v>93.6</v>
      </c>
      <c r="G430" s="173">
        <v>0</v>
      </c>
      <c r="H430" s="173">
        <v>0</v>
      </c>
      <c r="I430" s="173">
        <v>0</v>
      </c>
      <c r="J430" s="173">
        <f t="shared" si="24"/>
        <v>93.6</v>
      </c>
    </row>
    <row r="431" spans="1:10" s="19" customFormat="1" ht="21.75" customHeight="1">
      <c r="A431" s="7" t="s">
        <v>652</v>
      </c>
      <c r="B431" s="46" t="s">
        <v>125</v>
      </c>
      <c r="C431" s="46" t="s">
        <v>130</v>
      </c>
      <c r="D431" s="46" t="s">
        <v>274</v>
      </c>
      <c r="E431" s="46" t="s">
        <v>283</v>
      </c>
      <c r="F431" s="173">
        <v>7474.045</v>
      </c>
      <c r="G431" s="173">
        <f>G432+G434+G437+G443+G445+G439+G441</f>
        <v>55</v>
      </c>
      <c r="H431" s="173">
        <f>H432+H434+H437+H443+H445+H439+H441</f>
        <v>0</v>
      </c>
      <c r="I431" s="173">
        <f>I432+I434+I437+I443+I445+I439+I441</f>
        <v>0</v>
      </c>
      <c r="J431" s="173">
        <f>J432+J434+J437+J443+J445+J439+J441</f>
        <v>7529.045</v>
      </c>
    </row>
    <row r="432" spans="1:10" s="21" customFormat="1" ht="24" customHeight="1">
      <c r="A432" s="7" t="s">
        <v>658</v>
      </c>
      <c r="B432" s="46" t="s">
        <v>125</v>
      </c>
      <c r="C432" s="46" t="s">
        <v>130</v>
      </c>
      <c r="D432" s="46" t="s">
        <v>386</v>
      </c>
      <c r="E432" s="46" t="s">
        <v>283</v>
      </c>
      <c r="F432" s="173">
        <v>5961.146</v>
      </c>
      <c r="G432" s="173">
        <f>G433</f>
        <v>24</v>
      </c>
      <c r="H432" s="173">
        <f>H433</f>
        <v>0</v>
      </c>
      <c r="I432" s="173">
        <f>I433</f>
        <v>0</v>
      </c>
      <c r="J432" s="173">
        <f>J433</f>
        <v>5985.146</v>
      </c>
    </row>
    <row r="433" spans="1:10" s="19" customFormat="1" ht="21.75" customHeight="1">
      <c r="A433" s="8" t="s">
        <v>121</v>
      </c>
      <c r="B433" s="45" t="s">
        <v>125</v>
      </c>
      <c r="C433" s="45" t="s">
        <v>130</v>
      </c>
      <c r="D433" s="45" t="s">
        <v>386</v>
      </c>
      <c r="E433" s="45" t="s">
        <v>29</v>
      </c>
      <c r="F433" s="173">
        <v>5961.146</v>
      </c>
      <c r="G433" s="173">
        <v>24</v>
      </c>
      <c r="H433" s="173">
        <v>0</v>
      </c>
      <c r="I433" s="173">
        <v>0</v>
      </c>
      <c r="J433" s="173">
        <f>F433+G433+H433+I433</f>
        <v>5985.146</v>
      </c>
    </row>
    <row r="434" spans="1:10" s="19" customFormat="1" ht="27.75" customHeight="1">
      <c r="A434" s="8" t="s">
        <v>890</v>
      </c>
      <c r="B434" s="45" t="s">
        <v>125</v>
      </c>
      <c r="C434" s="45" t="s">
        <v>130</v>
      </c>
      <c r="D434" s="45" t="s">
        <v>889</v>
      </c>
      <c r="E434" s="45" t="s">
        <v>283</v>
      </c>
      <c r="F434" s="57">
        <v>767.5</v>
      </c>
      <c r="G434" s="57">
        <f>G435+G436</f>
        <v>0</v>
      </c>
      <c r="H434" s="57">
        <f>H435+H436</f>
        <v>0</v>
      </c>
      <c r="I434" s="57">
        <f>I435+I436</f>
        <v>0</v>
      </c>
      <c r="J434" s="57">
        <f>J435+J436</f>
        <v>767.5</v>
      </c>
    </row>
    <row r="435" spans="1:10" s="19" customFormat="1" ht="27.75" customHeight="1">
      <c r="A435" s="8" t="s">
        <v>27</v>
      </c>
      <c r="B435" s="45" t="s">
        <v>125</v>
      </c>
      <c r="C435" s="45" t="s">
        <v>130</v>
      </c>
      <c r="D435" s="45" t="s">
        <v>889</v>
      </c>
      <c r="E435" s="45" t="s">
        <v>30</v>
      </c>
      <c r="F435" s="174">
        <v>403.60699999999997</v>
      </c>
      <c r="G435" s="174">
        <v>0</v>
      </c>
      <c r="H435" s="174">
        <v>0</v>
      </c>
      <c r="I435" s="174">
        <v>0</v>
      </c>
      <c r="J435" s="174">
        <f>F435+G435+H435+I435</f>
        <v>403.60699999999997</v>
      </c>
    </row>
    <row r="436" spans="1:10" s="19" customFormat="1" ht="36" customHeight="1">
      <c r="A436" s="8" t="s">
        <v>121</v>
      </c>
      <c r="B436" s="45" t="s">
        <v>125</v>
      </c>
      <c r="C436" s="45" t="s">
        <v>130</v>
      </c>
      <c r="D436" s="45" t="s">
        <v>889</v>
      </c>
      <c r="E436" s="45" t="s">
        <v>29</v>
      </c>
      <c r="F436" s="173">
        <v>363.89300000000003</v>
      </c>
      <c r="G436" s="173">
        <v>0</v>
      </c>
      <c r="H436" s="173">
        <v>0</v>
      </c>
      <c r="I436" s="173">
        <v>0</v>
      </c>
      <c r="J436" s="173">
        <f>F436+G436+H436+I436</f>
        <v>363.89300000000003</v>
      </c>
    </row>
    <row r="437" spans="1:10" s="19" customFormat="1" ht="36" customHeight="1">
      <c r="A437" s="8" t="s">
        <v>876</v>
      </c>
      <c r="B437" s="45" t="s">
        <v>125</v>
      </c>
      <c r="C437" s="45" t="s">
        <v>130</v>
      </c>
      <c r="D437" s="45" t="s">
        <v>875</v>
      </c>
      <c r="E437" s="45" t="s">
        <v>283</v>
      </c>
      <c r="F437" s="57">
        <v>166.219</v>
      </c>
      <c r="G437" s="57">
        <f>G438</f>
        <v>0</v>
      </c>
      <c r="H437" s="57">
        <f>H438</f>
        <v>0</v>
      </c>
      <c r="I437" s="57">
        <f>I438</f>
        <v>0</v>
      </c>
      <c r="J437" s="57">
        <f>J438</f>
        <v>166.219</v>
      </c>
    </row>
    <row r="438" spans="1:10" s="19" customFormat="1" ht="36" customHeight="1">
      <c r="A438" s="8" t="s">
        <v>121</v>
      </c>
      <c r="B438" s="45" t="s">
        <v>125</v>
      </c>
      <c r="C438" s="45" t="s">
        <v>130</v>
      </c>
      <c r="D438" s="45" t="s">
        <v>875</v>
      </c>
      <c r="E438" s="45" t="s">
        <v>29</v>
      </c>
      <c r="F438" s="173">
        <v>166.219</v>
      </c>
      <c r="G438" s="173">
        <v>0</v>
      </c>
      <c r="H438" s="173">
        <v>0</v>
      </c>
      <c r="I438" s="173">
        <v>0</v>
      </c>
      <c r="J438" s="173">
        <f>F438+G438+H438+I438</f>
        <v>166.219</v>
      </c>
    </row>
    <row r="439" spans="1:10" s="19" customFormat="1" ht="36" customHeight="1">
      <c r="A439" s="8" t="s">
        <v>1039</v>
      </c>
      <c r="B439" s="45" t="s">
        <v>125</v>
      </c>
      <c r="C439" s="45" t="s">
        <v>130</v>
      </c>
      <c r="D439" s="45" t="s">
        <v>389</v>
      </c>
      <c r="E439" s="45" t="s">
        <v>283</v>
      </c>
      <c r="F439" s="173">
        <f>F440</f>
        <v>0</v>
      </c>
      <c r="G439" s="173">
        <f>G440</f>
        <v>30</v>
      </c>
      <c r="H439" s="173">
        <f>H440</f>
        <v>0</v>
      </c>
      <c r="I439" s="173">
        <f>I440</f>
        <v>0</v>
      </c>
      <c r="J439" s="173">
        <f>J440</f>
        <v>30</v>
      </c>
    </row>
    <row r="440" spans="1:10" s="19" customFormat="1" ht="36" customHeight="1">
      <c r="A440" s="8" t="s">
        <v>121</v>
      </c>
      <c r="B440" s="45" t="s">
        <v>125</v>
      </c>
      <c r="C440" s="45" t="s">
        <v>130</v>
      </c>
      <c r="D440" s="45" t="s">
        <v>389</v>
      </c>
      <c r="E440" s="45" t="s">
        <v>29</v>
      </c>
      <c r="F440" s="173">
        <v>0</v>
      </c>
      <c r="G440" s="173">
        <v>30</v>
      </c>
      <c r="H440" s="173">
        <v>0</v>
      </c>
      <c r="I440" s="173">
        <v>0</v>
      </c>
      <c r="J440" s="173">
        <f>F440+G440+H440+I440</f>
        <v>30</v>
      </c>
    </row>
    <row r="441" spans="1:10" s="19" customFormat="1" ht="36" customHeight="1">
      <c r="A441" s="8" t="s">
        <v>1043</v>
      </c>
      <c r="B441" s="45" t="s">
        <v>125</v>
      </c>
      <c r="C441" s="45" t="s">
        <v>130</v>
      </c>
      <c r="D441" s="45" t="s">
        <v>1042</v>
      </c>
      <c r="E441" s="45" t="s">
        <v>283</v>
      </c>
      <c r="F441" s="173">
        <f>F442</f>
        <v>0</v>
      </c>
      <c r="G441" s="173">
        <f>G442</f>
        <v>1</v>
      </c>
      <c r="H441" s="173">
        <f>H442</f>
        <v>0</v>
      </c>
      <c r="I441" s="173">
        <f>I442</f>
        <v>0</v>
      </c>
      <c r="J441" s="173">
        <f>J442</f>
        <v>1</v>
      </c>
    </row>
    <row r="442" spans="1:10" s="19" customFormat="1" ht="36" customHeight="1">
      <c r="A442" s="8" t="s">
        <v>121</v>
      </c>
      <c r="B442" s="45" t="s">
        <v>125</v>
      </c>
      <c r="C442" s="45" t="s">
        <v>130</v>
      </c>
      <c r="D442" s="45" t="s">
        <v>1042</v>
      </c>
      <c r="E442" s="45" t="s">
        <v>29</v>
      </c>
      <c r="F442" s="174">
        <v>0</v>
      </c>
      <c r="G442" s="174">
        <v>1</v>
      </c>
      <c r="H442" s="174">
        <v>0</v>
      </c>
      <c r="I442" s="174">
        <v>0</v>
      </c>
      <c r="J442" s="174">
        <f>F442+G442+H442+I442</f>
        <v>1</v>
      </c>
    </row>
    <row r="443" spans="1:10" s="19" customFormat="1" ht="36" customHeight="1">
      <c r="A443" s="8" t="s">
        <v>877</v>
      </c>
      <c r="B443" s="45" t="s">
        <v>125</v>
      </c>
      <c r="C443" s="45" t="s">
        <v>130</v>
      </c>
      <c r="D443" s="45" t="s">
        <v>388</v>
      </c>
      <c r="E443" s="45" t="s">
        <v>283</v>
      </c>
      <c r="F443" s="57">
        <v>79.18</v>
      </c>
      <c r="G443" s="57">
        <f>G444</f>
        <v>0</v>
      </c>
      <c r="H443" s="57">
        <f>H444</f>
        <v>0</v>
      </c>
      <c r="I443" s="57">
        <f>I444</f>
        <v>0</v>
      </c>
      <c r="J443" s="57">
        <f>J444</f>
        <v>79.18</v>
      </c>
    </row>
    <row r="444" spans="1:10" s="19" customFormat="1" ht="36" customHeight="1">
      <c r="A444" s="8" t="s">
        <v>121</v>
      </c>
      <c r="B444" s="45" t="s">
        <v>125</v>
      </c>
      <c r="C444" s="45" t="s">
        <v>130</v>
      </c>
      <c r="D444" s="45" t="s">
        <v>388</v>
      </c>
      <c r="E444" s="45" t="s">
        <v>29</v>
      </c>
      <c r="F444" s="173">
        <v>79.18</v>
      </c>
      <c r="G444" s="173">
        <v>0</v>
      </c>
      <c r="H444" s="173">
        <v>0</v>
      </c>
      <c r="I444" s="173">
        <v>0</v>
      </c>
      <c r="J444" s="173">
        <f>F444+G444+H444+I444</f>
        <v>79.18</v>
      </c>
    </row>
    <row r="445" spans="1:10" s="19" customFormat="1" ht="36" customHeight="1">
      <c r="A445" s="144" t="s">
        <v>797</v>
      </c>
      <c r="B445" s="45" t="s">
        <v>125</v>
      </c>
      <c r="C445" s="45" t="s">
        <v>130</v>
      </c>
      <c r="D445" s="45" t="s">
        <v>1027</v>
      </c>
      <c r="E445" s="45" t="s">
        <v>283</v>
      </c>
      <c r="F445" s="57">
        <v>500</v>
      </c>
      <c r="G445" s="57">
        <f>G446</f>
        <v>0</v>
      </c>
      <c r="H445" s="57">
        <f>H446</f>
        <v>0</v>
      </c>
      <c r="I445" s="57">
        <f>I446</f>
        <v>0</v>
      </c>
      <c r="J445" s="57">
        <f>J446</f>
        <v>500</v>
      </c>
    </row>
    <row r="446" spans="1:10" s="19" customFormat="1" ht="36" customHeight="1">
      <c r="A446" s="8" t="s">
        <v>121</v>
      </c>
      <c r="B446" s="45" t="s">
        <v>125</v>
      </c>
      <c r="C446" s="45" t="s">
        <v>130</v>
      </c>
      <c r="D446" s="45" t="s">
        <v>1027</v>
      </c>
      <c r="E446" s="45" t="s">
        <v>29</v>
      </c>
      <c r="F446" s="173">
        <v>500</v>
      </c>
      <c r="G446" s="173">
        <v>0</v>
      </c>
      <c r="H446" s="173">
        <v>0</v>
      </c>
      <c r="I446" s="173">
        <v>0</v>
      </c>
      <c r="J446" s="173">
        <f>F446+G446+H446+I446</f>
        <v>500</v>
      </c>
    </row>
    <row r="447" spans="1:10" s="19" customFormat="1" ht="15" customHeight="1">
      <c r="A447" s="5" t="s">
        <v>134</v>
      </c>
      <c r="B447" s="44" t="s">
        <v>125</v>
      </c>
      <c r="C447" s="44" t="s">
        <v>135</v>
      </c>
      <c r="D447" s="44"/>
      <c r="E447" s="44"/>
      <c r="F447" s="172">
        <v>26312.598</v>
      </c>
      <c r="G447" s="172">
        <f>G448+G450+G472</f>
        <v>-448.8380000000001</v>
      </c>
      <c r="H447" s="172">
        <f>H448+H450+H472</f>
        <v>0</v>
      </c>
      <c r="I447" s="172">
        <f>I448+I450+I472</f>
        <v>0</v>
      </c>
      <c r="J447" s="172">
        <f>J448+J450+J472</f>
        <v>25863.76</v>
      </c>
    </row>
    <row r="448" spans="1:10" s="19" customFormat="1" ht="24.75" customHeight="1">
      <c r="A448" s="7" t="s">
        <v>402</v>
      </c>
      <c r="B448" s="46" t="s">
        <v>125</v>
      </c>
      <c r="C448" s="46" t="s">
        <v>135</v>
      </c>
      <c r="D448" s="46" t="s">
        <v>562</v>
      </c>
      <c r="E448" s="46" t="s">
        <v>283</v>
      </c>
      <c r="F448" s="173">
        <v>0</v>
      </c>
      <c r="G448" s="173">
        <f>G449</f>
        <v>0</v>
      </c>
      <c r="H448" s="173">
        <f>H449</f>
        <v>0</v>
      </c>
      <c r="I448" s="173">
        <f>I449</f>
        <v>0</v>
      </c>
      <c r="J448" s="173">
        <f>J449</f>
        <v>0</v>
      </c>
    </row>
    <row r="449" spans="1:10" s="19" customFormat="1" ht="23.25" customHeight="1">
      <c r="A449" s="8" t="s">
        <v>27</v>
      </c>
      <c r="B449" s="45" t="s">
        <v>125</v>
      </c>
      <c r="C449" s="45" t="s">
        <v>135</v>
      </c>
      <c r="D449" s="45" t="s">
        <v>562</v>
      </c>
      <c r="E449" s="45" t="s">
        <v>30</v>
      </c>
      <c r="F449" s="173">
        <v>0</v>
      </c>
      <c r="G449" s="173">
        <v>0</v>
      </c>
      <c r="H449" s="173">
        <v>0</v>
      </c>
      <c r="I449" s="173">
        <v>0</v>
      </c>
      <c r="J449" s="173">
        <f>F449+G449+H449+I449</f>
        <v>0</v>
      </c>
    </row>
    <row r="450" spans="1:10" s="20" customFormat="1" ht="25.5" customHeight="1">
      <c r="A450" s="7" t="s">
        <v>12</v>
      </c>
      <c r="B450" s="46" t="s">
        <v>125</v>
      </c>
      <c r="C450" s="46" t="s">
        <v>135</v>
      </c>
      <c r="D450" s="46" t="s">
        <v>247</v>
      </c>
      <c r="E450" s="46" t="s">
        <v>283</v>
      </c>
      <c r="F450" s="173">
        <v>24452.045000000002</v>
      </c>
      <c r="G450" s="173">
        <f>G451+G469</f>
        <v>-548.3380000000001</v>
      </c>
      <c r="H450" s="173">
        <f>H451+H469</f>
        <v>0</v>
      </c>
      <c r="I450" s="173">
        <f>I451+I469</f>
        <v>0</v>
      </c>
      <c r="J450" s="173">
        <f>J451+J469</f>
        <v>23903.707</v>
      </c>
    </row>
    <row r="451" spans="1:10" s="21" customFormat="1" ht="22.5">
      <c r="A451" s="7" t="s">
        <v>652</v>
      </c>
      <c r="B451" s="46" t="s">
        <v>125</v>
      </c>
      <c r="C451" s="46" t="s">
        <v>135</v>
      </c>
      <c r="D451" s="46" t="s">
        <v>274</v>
      </c>
      <c r="E451" s="46" t="s">
        <v>283</v>
      </c>
      <c r="F451" s="173">
        <v>24452.045000000002</v>
      </c>
      <c r="G451" s="173">
        <f>G452+G454+G463+G465+G467+G459+G461</f>
        <v>-582.8560000000001</v>
      </c>
      <c r="H451" s="173">
        <f>H452+H454+H463+H465+H467+H459+H461</f>
        <v>0</v>
      </c>
      <c r="I451" s="173">
        <f>I452+I454+I463+I465+I467+I459+I461</f>
        <v>0</v>
      </c>
      <c r="J451" s="173">
        <f>J452+J454+J463+J465+J467+J459+J461</f>
        <v>23869.189</v>
      </c>
    </row>
    <row r="452" spans="1:10" s="21" customFormat="1" ht="22.5">
      <c r="A452" s="7" t="s">
        <v>654</v>
      </c>
      <c r="B452" s="46" t="s">
        <v>125</v>
      </c>
      <c r="C452" s="46" t="s">
        <v>135</v>
      </c>
      <c r="D452" s="46" t="s">
        <v>386</v>
      </c>
      <c r="E452" s="46" t="s">
        <v>283</v>
      </c>
      <c r="F452" s="63">
        <v>457.46</v>
      </c>
      <c r="G452" s="63">
        <f>G453</f>
        <v>-103.986</v>
      </c>
      <c r="H452" s="63">
        <f>H453</f>
        <v>0</v>
      </c>
      <c r="I452" s="63">
        <f>I453</f>
        <v>0</v>
      </c>
      <c r="J452" s="63">
        <f>J453</f>
        <v>353.474</v>
      </c>
    </row>
    <row r="453" spans="1:10" s="20" customFormat="1" ht="25.5" customHeight="1">
      <c r="A453" s="8" t="s">
        <v>27</v>
      </c>
      <c r="B453" s="45" t="s">
        <v>125</v>
      </c>
      <c r="C453" s="45" t="s">
        <v>135</v>
      </c>
      <c r="D453" s="45" t="s">
        <v>386</v>
      </c>
      <c r="E453" s="45" t="s">
        <v>30</v>
      </c>
      <c r="F453" s="173">
        <v>457.46</v>
      </c>
      <c r="G453" s="173">
        <v>-103.986</v>
      </c>
      <c r="H453" s="173">
        <v>0</v>
      </c>
      <c r="I453" s="173">
        <v>0</v>
      </c>
      <c r="J453" s="173">
        <f>F453+G453+H453+I453</f>
        <v>353.474</v>
      </c>
    </row>
    <row r="454" spans="1:10" s="20" customFormat="1" ht="12.75" customHeight="1">
      <c r="A454" s="7" t="s">
        <v>660</v>
      </c>
      <c r="B454" s="46" t="s">
        <v>125</v>
      </c>
      <c r="C454" s="46" t="s">
        <v>135</v>
      </c>
      <c r="D454" s="46" t="s">
        <v>387</v>
      </c>
      <c r="E454" s="46" t="s">
        <v>283</v>
      </c>
      <c r="F454" s="173">
        <v>20430.316000000003</v>
      </c>
      <c r="G454" s="173">
        <f>G455+G456+G458+G457</f>
        <v>-429.364</v>
      </c>
      <c r="H454" s="173">
        <f>H455+H456+H458+H457</f>
        <v>0</v>
      </c>
      <c r="I454" s="173">
        <f>I455+I456+I458+I457</f>
        <v>0</v>
      </c>
      <c r="J454" s="173">
        <f>J455+J456+J458+J457</f>
        <v>20000.952</v>
      </c>
    </row>
    <row r="455" spans="1:10" s="20" customFormat="1" ht="48" customHeight="1">
      <c r="A455" s="8" t="s">
        <v>28</v>
      </c>
      <c r="B455" s="45" t="s">
        <v>125</v>
      </c>
      <c r="C455" s="45" t="s">
        <v>135</v>
      </c>
      <c r="D455" s="45" t="s">
        <v>387</v>
      </c>
      <c r="E455" s="45" t="s">
        <v>26</v>
      </c>
      <c r="F455" s="173">
        <v>17623.417</v>
      </c>
      <c r="G455" s="173">
        <v>0</v>
      </c>
      <c r="H455" s="173">
        <v>0</v>
      </c>
      <c r="I455" s="173">
        <v>0</v>
      </c>
      <c r="J455" s="173">
        <f>F455+G455+H455+I455</f>
        <v>17623.417</v>
      </c>
    </row>
    <row r="456" spans="1:10" s="20" customFormat="1" ht="27" customHeight="1">
      <c r="A456" s="8" t="s">
        <v>27</v>
      </c>
      <c r="B456" s="45" t="s">
        <v>125</v>
      </c>
      <c r="C456" s="45" t="s">
        <v>135</v>
      </c>
      <c r="D456" s="45" t="s">
        <v>387</v>
      </c>
      <c r="E456" s="45" t="s">
        <v>30</v>
      </c>
      <c r="F456" s="173">
        <v>2783.7129999999993</v>
      </c>
      <c r="G456" s="173">
        <v>-429.364</v>
      </c>
      <c r="H456" s="173">
        <v>0</v>
      </c>
      <c r="I456" s="173">
        <v>0</v>
      </c>
      <c r="J456" s="173">
        <f>F456+G456+H456+I456</f>
        <v>2354.3489999999993</v>
      </c>
    </row>
    <row r="457" spans="1:10" s="20" customFormat="1" ht="27.75" customHeight="1">
      <c r="A457" s="144" t="s">
        <v>990</v>
      </c>
      <c r="B457" s="45" t="s">
        <v>125</v>
      </c>
      <c r="C457" s="45" t="s">
        <v>135</v>
      </c>
      <c r="D457" s="45" t="s">
        <v>387</v>
      </c>
      <c r="E457" s="45" t="s">
        <v>23</v>
      </c>
      <c r="F457" s="173">
        <v>1</v>
      </c>
      <c r="G457" s="173">
        <v>0</v>
      </c>
      <c r="H457" s="173">
        <v>0</v>
      </c>
      <c r="I457" s="173">
        <v>0</v>
      </c>
      <c r="J457" s="173">
        <f>F457+G457+H457+I457</f>
        <v>1</v>
      </c>
    </row>
    <row r="458" spans="1:10" s="20" customFormat="1" ht="13.5" customHeight="1">
      <c r="A458" s="8" t="s">
        <v>22</v>
      </c>
      <c r="B458" s="45" t="s">
        <v>125</v>
      </c>
      <c r="C458" s="45" t="s">
        <v>135</v>
      </c>
      <c r="D458" s="45" t="s">
        <v>387</v>
      </c>
      <c r="E458" s="45" t="s">
        <v>21</v>
      </c>
      <c r="F458" s="173">
        <v>22.186</v>
      </c>
      <c r="G458" s="173">
        <v>0</v>
      </c>
      <c r="H458" s="173">
        <v>0</v>
      </c>
      <c r="I458" s="173">
        <v>0</v>
      </c>
      <c r="J458" s="173">
        <f>F458+G458+H458+I458</f>
        <v>22.186</v>
      </c>
    </row>
    <row r="459" spans="1:10" s="20" customFormat="1" ht="29.25" customHeight="1">
      <c r="A459" s="8" t="s">
        <v>948</v>
      </c>
      <c r="B459" s="45" t="s">
        <v>125</v>
      </c>
      <c r="C459" s="45" t="s">
        <v>135</v>
      </c>
      <c r="D459" s="45" t="s">
        <v>947</v>
      </c>
      <c r="E459" s="45" t="s">
        <v>283</v>
      </c>
      <c r="F459" s="57">
        <v>682.078</v>
      </c>
      <c r="G459" s="57">
        <f>G460</f>
        <v>47.795</v>
      </c>
      <c r="H459" s="57">
        <f>H460</f>
        <v>0</v>
      </c>
      <c r="I459" s="57">
        <f>I460</f>
        <v>0</v>
      </c>
      <c r="J459" s="57">
        <f>J460</f>
        <v>729.8729999999999</v>
      </c>
    </row>
    <row r="460" spans="1:10" s="20" customFormat="1" ht="28.5" customHeight="1">
      <c r="A460" s="8" t="s">
        <v>27</v>
      </c>
      <c r="B460" s="45" t="s">
        <v>125</v>
      </c>
      <c r="C460" s="45" t="s">
        <v>135</v>
      </c>
      <c r="D460" s="45" t="s">
        <v>947</v>
      </c>
      <c r="E460" s="45" t="s">
        <v>30</v>
      </c>
      <c r="F460" s="173">
        <v>682.078</v>
      </c>
      <c r="G460" s="173">
        <v>47.795</v>
      </c>
      <c r="H460" s="173">
        <v>0</v>
      </c>
      <c r="I460" s="173">
        <v>0</v>
      </c>
      <c r="J460" s="173">
        <f>F460+G460+H460+I460</f>
        <v>729.8729999999999</v>
      </c>
    </row>
    <row r="461" spans="1:10" s="20" customFormat="1" ht="24" customHeight="1">
      <c r="A461" s="8" t="s">
        <v>949</v>
      </c>
      <c r="B461" s="45" t="s">
        <v>125</v>
      </c>
      <c r="C461" s="45" t="s">
        <v>135</v>
      </c>
      <c r="D461" s="45" t="s">
        <v>946</v>
      </c>
      <c r="E461" s="45" t="s">
        <v>283</v>
      </c>
      <c r="F461" s="57">
        <v>133.29999999999998</v>
      </c>
      <c r="G461" s="57">
        <f>G462</f>
        <v>0</v>
      </c>
      <c r="H461" s="57">
        <f>H462</f>
        <v>0</v>
      </c>
      <c r="I461" s="57">
        <f>I462</f>
        <v>0</v>
      </c>
      <c r="J461" s="57">
        <f>J462</f>
        <v>133.29999999999998</v>
      </c>
    </row>
    <row r="462" spans="1:10" s="20" customFormat="1" ht="24" customHeight="1">
      <c r="A462" s="8" t="s">
        <v>27</v>
      </c>
      <c r="B462" s="45" t="s">
        <v>125</v>
      </c>
      <c r="C462" s="45" t="s">
        <v>135</v>
      </c>
      <c r="D462" s="45" t="s">
        <v>946</v>
      </c>
      <c r="E462" s="45" t="s">
        <v>30</v>
      </c>
      <c r="F462" s="173">
        <v>133.29999999999998</v>
      </c>
      <c r="G462" s="173">
        <v>0</v>
      </c>
      <c r="H462" s="173">
        <v>0</v>
      </c>
      <c r="I462" s="173">
        <v>0</v>
      </c>
      <c r="J462" s="173">
        <f>F462+G462+H462+I462</f>
        <v>133.29999999999998</v>
      </c>
    </row>
    <row r="463" spans="1:10" s="20" customFormat="1" ht="36.75" customHeight="1">
      <c r="A463" s="8" t="s">
        <v>876</v>
      </c>
      <c r="B463" s="45" t="s">
        <v>125</v>
      </c>
      <c r="C463" s="45" t="s">
        <v>135</v>
      </c>
      <c r="D463" s="45" t="s">
        <v>875</v>
      </c>
      <c r="E463" s="45" t="s">
        <v>283</v>
      </c>
      <c r="F463" s="57">
        <v>59.636</v>
      </c>
      <c r="G463" s="57">
        <f>G464</f>
        <v>0</v>
      </c>
      <c r="H463" s="57">
        <f>H464</f>
        <v>0</v>
      </c>
      <c r="I463" s="57">
        <f>I464</f>
        <v>0</v>
      </c>
      <c r="J463" s="57">
        <f>J464</f>
        <v>59.636</v>
      </c>
    </row>
    <row r="464" spans="1:10" s="20" customFormat="1" ht="30.75" customHeight="1">
      <c r="A464" s="8" t="s">
        <v>27</v>
      </c>
      <c r="B464" s="45" t="s">
        <v>125</v>
      </c>
      <c r="C464" s="45" t="s">
        <v>135</v>
      </c>
      <c r="D464" s="45" t="s">
        <v>875</v>
      </c>
      <c r="E464" s="45" t="s">
        <v>30</v>
      </c>
      <c r="F464" s="173">
        <v>59.636</v>
      </c>
      <c r="G464" s="173">
        <v>0</v>
      </c>
      <c r="H464" s="173">
        <v>0</v>
      </c>
      <c r="I464" s="173">
        <v>0</v>
      </c>
      <c r="J464" s="173">
        <f>F464+G464+H464+I464</f>
        <v>59.636</v>
      </c>
    </row>
    <row r="465" spans="1:10" s="20" customFormat="1" ht="21.75" customHeight="1">
      <c r="A465" s="7" t="s">
        <v>659</v>
      </c>
      <c r="B465" s="46" t="s">
        <v>125</v>
      </c>
      <c r="C465" s="46" t="s">
        <v>135</v>
      </c>
      <c r="D465" s="46" t="s">
        <v>389</v>
      </c>
      <c r="E465" s="46" t="s">
        <v>283</v>
      </c>
      <c r="F465" s="173">
        <v>70</v>
      </c>
      <c r="G465" s="173">
        <f>G466</f>
        <v>-30</v>
      </c>
      <c r="H465" s="173">
        <f>H466</f>
        <v>0</v>
      </c>
      <c r="I465" s="173">
        <f>I466</f>
        <v>0</v>
      </c>
      <c r="J465" s="173">
        <f>J466</f>
        <v>40</v>
      </c>
    </row>
    <row r="466" spans="1:10" s="20" customFormat="1" ht="21.75" customHeight="1">
      <c r="A466" s="8" t="s">
        <v>27</v>
      </c>
      <c r="B466" s="45" t="s">
        <v>125</v>
      </c>
      <c r="C466" s="45" t="s">
        <v>135</v>
      </c>
      <c r="D466" s="45" t="s">
        <v>389</v>
      </c>
      <c r="E466" s="45" t="s">
        <v>30</v>
      </c>
      <c r="F466" s="173">
        <v>70</v>
      </c>
      <c r="G466" s="173">
        <v>-30</v>
      </c>
      <c r="H466" s="173">
        <v>0</v>
      </c>
      <c r="I466" s="173">
        <v>0</v>
      </c>
      <c r="J466" s="173">
        <f>F466+G466+H466+I466</f>
        <v>40</v>
      </c>
    </row>
    <row r="467" spans="1:10" s="20" customFormat="1" ht="21.75" customHeight="1">
      <c r="A467" s="7" t="s">
        <v>657</v>
      </c>
      <c r="B467" s="46" t="s">
        <v>125</v>
      </c>
      <c r="C467" s="46" t="s">
        <v>135</v>
      </c>
      <c r="D467" s="46" t="s">
        <v>388</v>
      </c>
      <c r="E467" s="46" t="s">
        <v>283</v>
      </c>
      <c r="F467" s="83">
        <v>2619.255</v>
      </c>
      <c r="G467" s="83">
        <f>G468</f>
        <v>-67.301</v>
      </c>
      <c r="H467" s="83">
        <f>H468</f>
        <v>0</v>
      </c>
      <c r="I467" s="83">
        <f>I468</f>
        <v>0</v>
      </c>
      <c r="J467" s="83">
        <f>J468</f>
        <v>2551.954</v>
      </c>
    </row>
    <row r="468" spans="1:10" s="20" customFormat="1" ht="21.75" customHeight="1">
      <c r="A468" s="8" t="s">
        <v>27</v>
      </c>
      <c r="B468" s="45" t="s">
        <v>125</v>
      </c>
      <c r="C468" s="45" t="s">
        <v>135</v>
      </c>
      <c r="D468" s="45" t="s">
        <v>388</v>
      </c>
      <c r="E468" s="45" t="s">
        <v>30</v>
      </c>
      <c r="F468" s="173">
        <v>2619.255</v>
      </c>
      <c r="G468" s="173">
        <v>-67.301</v>
      </c>
      <c r="H468" s="173">
        <v>0</v>
      </c>
      <c r="I468" s="173">
        <v>0</v>
      </c>
      <c r="J468" s="173">
        <f>F468+G468+H468+I468</f>
        <v>2551.954</v>
      </c>
    </row>
    <row r="469" spans="1:10" s="20" customFormat="1" ht="21.75" customHeight="1">
      <c r="A469" s="8" t="s">
        <v>974</v>
      </c>
      <c r="B469" s="45" t="s">
        <v>125</v>
      </c>
      <c r="C469" s="45" t="s">
        <v>135</v>
      </c>
      <c r="D469" s="45" t="s">
        <v>305</v>
      </c>
      <c r="E469" s="45" t="s">
        <v>283</v>
      </c>
      <c r="F469" s="173">
        <f aca="true" t="shared" si="25" ref="F469:J470">F470</f>
        <v>0</v>
      </c>
      <c r="G469" s="173">
        <f t="shared" si="25"/>
        <v>34.518</v>
      </c>
      <c r="H469" s="173">
        <f t="shared" si="25"/>
        <v>0</v>
      </c>
      <c r="I469" s="173">
        <f t="shared" si="25"/>
        <v>0</v>
      </c>
      <c r="J469" s="173">
        <f t="shared" si="25"/>
        <v>34.518</v>
      </c>
    </row>
    <row r="470" spans="1:10" s="20" customFormat="1" ht="41.25" customHeight="1">
      <c r="A470" s="8" t="s">
        <v>927</v>
      </c>
      <c r="B470" s="45" t="s">
        <v>125</v>
      </c>
      <c r="C470" s="45" t="s">
        <v>135</v>
      </c>
      <c r="D470" s="45" t="s">
        <v>926</v>
      </c>
      <c r="E470" s="45" t="s">
        <v>283</v>
      </c>
      <c r="F470" s="173">
        <f t="shared" si="25"/>
        <v>0</v>
      </c>
      <c r="G470" s="173">
        <f t="shared" si="25"/>
        <v>34.518</v>
      </c>
      <c r="H470" s="173">
        <f t="shared" si="25"/>
        <v>0</v>
      </c>
      <c r="I470" s="173">
        <f t="shared" si="25"/>
        <v>0</v>
      </c>
      <c r="J470" s="173">
        <f t="shared" si="25"/>
        <v>34.518</v>
      </c>
    </row>
    <row r="471" spans="1:10" s="20" customFormat="1" ht="21.75" customHeight="1">
      <c r="A471" s="8" t="s">
        <v>27</v>
      </c>
      <c r="B471" s="45" t="s">
        <v>125</v>
      </c>
      <c r="C471" s="45" t="s">
        <v>135</v>
      </c>
      <c r="D471" s="45" t="s">
        <v>926</v>
      </c>
      <c r="E471" s="45" t="s">
        <v>30</v>
      </c>
      <c r="F471" s="173">
        <v>0</v>
      </c>
      <c r="G471" s="173">
        <v>34.518</v>
      </c>
      <c r="H471" s="173">
        <v>0</v>
      </c>
      <c r="I471" s="173">
        <v>0</v>
      </c>
      <c r="J471" s="173">
        <f>F471+G471+H471+I471</f>
        <v>34.518</v>
      </c>
    </row>
    <row r="472" spans="1:10" s="19" customFormat="1" ht="12" customHeight="1">
      <c r="A472" s="7" t="s">
        <v>149</v>
      </c>
      <c r="B472" s="46" t="s">
        <v>125</v>
      </c>
      <c r="C472" s="46" t="s">
        <v>135</v>
      </c>
      <c r="D472" s="46" t="s">
        <v>96</v>
      </c>
      <c r="E472" s="46" t="s">
        <v>283</v>
      </c>
      <c r="F472" s="173">
        <v>1860.553</v>
      </c>
      <c r="G472" s="173">
        <f>G473</f>
        <v>99.5</v>
      </c>
      <c r="H472" s="173">
        <f>H473</f>
        <v>0</v>
      </c>
      <c r="I472" s="173">
        <f>I473</f>
        <v>0</v>
      </c>
      <c r="J472" s="173">
        <f>J473</f>
        <v>1960.053</v>
      </c>
    </row>
    <row r="473" spans="1:10" s="19" customFormat="1" ht="11.25" customHeight="1">
      <c r="A473" s="7" t="s">
        <v>95</v>
      </c>
      <c r="B473" s="46" t="s">
        <v>125</v>
      </c>
      <c r="C473" s="46" t="s">
        <v>135</v>
      </c>
      <c r="D473" s="46" t="s">
        <v>97</v>
      </c>
      <c r="E473" s="46" t="s">
        <v>283</v>
      </c>
      <c r="F473" s="173">
        <v>1860.553</v>
      </c>
      <c r="G473" s="173">
        <f>G474</f>
        <v>99.5</v>
      </c>
      <c r="H473" s="173">
        <f>H474</f>
        <v>0</v>
      </c>
      <c r="I473" s="173">
        <f>I474</f>
        <v>0</v>
      </c>
      <c r="J473" s="173">
        <f>J474</f>
        <v>1960.053</v>
      </c>
    </row>
    <row r="474" spans="1:10" s="19" customFormat="1" ht="11.25" customHeight="1">
      <c r="A474" s="7" t="s">
        <v>282</v>
      </c>
      <c r="B474" s="46" t="s">
        <v>125</v>
      </c>
      <c r="C474" s="46" t="s">
        <v>135</v>
      </c>
      <c r="D474" s="46" t="s">
        <v>98</v>
      </c>
      <c r="E474" s="46" t="s">
        <v>283</v>
      </c>
      <c r="F474" s="173">
        <v>1860.553</v>
      </c>
      <c r="G474" s="173">
        <f>G475</f>
        <v>99.5</v>
      </c>
      <c r="H474" s="173">
        <f>H475</f>
        <v>0</v>
      </c>
      <c r="I474" s="173">
        <f>I475</f>
        <v>0</v>
      </c>
      <c r="J474" s="173">
        <f>J475</f>
        <v>1960.053</v>
      </c>
    </row>
    <row r="475" spans="1:10" s="19" customFormat="1" ht="21.75" customHeight="1">
      <c r="A475" s="7" t="s">
        <v>101</v>
      </c>
      <c r="B475" s="46" t="s">
        <v>125</v>
      </c>
      <c r="C475" s="46" t="s">
        <v>135</v>
      </c>
      <c r="D475" s="46" t="s">
        <v>99</v>
      </c>
      <c r="E475" s="46" t="s">
        <v>283</v>
      </c>
      <c r="F475" s="173">
        <v>1860.553</v>
      </c>
      <c r="G475" s="173">
        <f>G476</f>
        <v>99.5</v>
      </c>
      <c r="H475" s="173">
        <f>H476</f>
        <v>0</v>
      </c>
      <c r="I475" s="173">
        <f>I476</f>
        <v>0</v>
      </c>
      <c r="J475" s="173">
        <f>J476</f>
        <v>1960.053</v>
      </c>
    </row>
    <row r="476" spans="1:10" s="19" customFormat="1" ht="44.25" customHeight="1">
      <c r="A476" s="8" t="s">
        <v>28</v>
      </c>
      <c r="B476" s="45" t="s">
        <v>125</v>
      </c>
      <c r="C476" s="45" t="s">
        <v>135</v>
      </c>
      <c r="D476" s="45" t="s">
        <v>99</v>
      </c>
      <c r="E476" s="45" t="s">
        <v>26</v>
      </c>
      <c r="F476" s="173">
        <v>1860.553</v>
      </c>
      <c r="G476" s="173">
        <v>99.5</v>
      </c>
      <c r="H476" s="173">
        <v>0</v>
      </c>
      <c r="I476" s="173">
        <v>0</v>
      </c>
      <c r="J476" s="173">
        <f>F476+G476+H476+I476</f>
        <v>1960.053</v>
      </c>
    </row>
    <row r="477" spans="1:10" s="19" customFormat="1" ht="13.5" customHeight="1">
      <c r="A477" s="5" t="s">
        <v>124</v>
      </c>
      <c r="B477" s="44" t="s">
        <v>125</v>
      </c>
      <c r="C477" s="44" t="s">
        <v>67</v>
      </c>
      <c r="D477" s="44"/>
      <c r="E477" s="44"/>
      <c r="F477" s="172">
        <v>0</v>
      </c>
      <c r="G477" s="172">
        <f aca="true" t="shared" si="26" ref="G477:J478">G478</f>
        <v>0</v>
      </c>
      <c r="H477" s="172">
        <f t="shared" si="26"/>
        <v>0</v>
      </c>
      <c r="I477" s="172">
        <f t="shared" si="26"/>
        <v>0</v>
      </c>
      <c r="J477" s="172">
        <f t="shared" si="26"/>
        <v>0</v>
      </c>
    </row>
    <row r="478" spans="1:10" s="19" customFormat="1" ht="47.25" customHeight="1">
      <c r="A478" s="7" t="s">
        <v>36</v>
      </c>
      <c r="B478" s="45" t="s">
        <v>125</v>
      </c>
      <c r="C478" s="46" t="s">
        <v>67</v>
      </c>
      <c r="D478" s="46" t="s">
        <v>564</v>
      </c>
      <c r="E478" s="46" t="s">
        <v>283</v>
      </c>
      <c r="F478" s="173">
        <v>0</v>
      </c>
      <c r="G478" s="173">
        <f t="shared" si="26"/>
        <v>0</v>
      </c>
      <c r="H478" s="173">
        <f t="shared" si="26"/>
        <v>0</v>
      </c>
      <c r="I478" s="173">
        <f t="shared" si="26"/>
        <v>0</v>
      </c>
      <c r="J478" s="173">
        <f t="shared" si="26"/>
        <v>0</v>
      </c>
    </row>
    <row r="479" spans="1:10" s="19" customFormat="1" ht="16.5" customHeight="1">
      <c r="A479" s="8" t="s">
        <v>24</v>
      </c>
      <c r="B479" s="46" t="s">
        <v>125</v>
      </c>
      <c r="C479" s="45" t="s">
        <v>67</v>
      </c>
      <c r="D479" s="45" t="s">
        <v>564</v>
      </c>
      <c r="E479" s="45" t="s">
        <v>23</v>
      </c>
      <c r="F479" s="173">
        <v>0</v>
      </c>
      <c r="G479" s="173">
        <v>0</v>
      </c>
      <c r="H479" s="173">
        <v>0</v>
      </c>
      <c r="I479" s="173">
        <v>0</v>
      </c>
      <c r="J479" s="173">
        <f>F479+G479+H479+I479</f>
        <v>0</v>
      </c>
    </row>
    <row r="480" spans="1:10" s="19" customFormat="1" ht="12.75" customHeight="1">
      <c r="A480" s="5" t="s">
        <v>136</v>
      </c>
      <c r="B480" s="44" t="s">
        <v>125</v>
      </c>
      <c r="C480" s="44" t="s">
        <v>137</v>
      </c>
      <c r="D480" s="44"/>
      <c r="E480" s="44"/>
      <c r="F480" s="172">
        <v>11508.1</v>
      </c>
      <c r="G480" s="172">
        <f>G483+G488+G481</f>
        <v>0</v>
      </c>
      <c r="H480" s="172">
        <f>H483+H488+H481</f>
        <v>0</v>
      </c>
      <c r="I480" s="172">
        <f>I483+I488+I481</f>
        <v>0</v>
      </c>
      <c r="J480" s="172">
        <f>J483+J488+J481</f>
        <v>11508.1</v>
      </c>
    </row>
    <row r="481" spans="1:10" s="19" customFormat="1" ht="50.25" customHeight="1">
      <c r="A481" s="7" t="s">
        <v>36</v>
      </c>
      <c r="B481" s="45" t="s">
        <v>125</v>
      </c>
      <c r="C481" s="46" t="s">
        <v>67</v>
      </c>
      <c r="D481" s="46" t="s">
        <v>564</v>
      </c>
      <c r="E481" s="46" t="s">
        <v>283</v>
      </c>
      <c r="F481" s="57">
        <v>7462.7</v>
      </c>
      <c r="G481" s="57">
        <f>G482</f>
        <v>0</v>
      </c>
      <c r="H481" s="57">
        <f>H482</f>
        <v>0</v>
      </c>
      <c r="I481" s="57">
        <f>I482</f>
        <v>0</v>
      </c>
      <c r="J481" s="57">
        <f>J482</f>
        <v>7462.7</v>
      </c>
    </row>
    <row r="482" spans="1:10" s="19" customFormat="1" ht="12.75" customHeight="1">
      <c r="A482" s="8" t="s">
        <v>24</v>
      </c>
      <c r="B482" s="46" t="s">
        <v>125</v>
      </c>
      <c r="C482" s="45" t="s">
        <v>67</v>
      </c>
      <c r="D482" s="45" t="s">
        <v>564</v>
      </c>
      <c r="E482" s="45" t="s">
        <v>23</v>
      </c>
      <c r="F482" s="174">
        <v>7462.7</v>
      </c>
      <c r="G482" s="174">
        <v>0</v>
      </c>
      <c r="H482" s="174">
        <v>0</v>
      </c>
      <c r="I482" s="174">
        <v>0</v>
      </c>
      <c r="J482" s="174">
        <f>F482+G482+H482+I482</f>
        <v>7462.7</v>
      </c>
    </row>
    <row r="483" spans="1:10" s="21" customFormat="1" ht="33.75">
      <c r="A483" s="7" t="s">
        <v>48</v>
      </c>
      <c r="B483" s="46" t="s">
        <v>125</v>
      </c>
      <c r="C483" s="46" t="s">
        <v>137</v>
      </c>
      <c r="D483" s="46" t="s">
        <v>157</v>
      </c>
      <c r="E483" s="46" t="s">
        <v>283</v>
      </c>
      <c r="F483" s="173">
        <v>3868.8</v>
      </c>
      <c r="G483" s="173">
        <f>G484+G486</f>
        <v>0</v>
      </c>
      <c r="H483" s="173">
        <f>H484+H486</f>
        <v>0</v>
      </c>
      <c r="I483" s="173">
        <f>I484+I486</f>
        <v>0</v>
      </c>
      <c r="J483" s="173">
        <f>J484+J486</f>
        <v>3868.8</v>
      </c>
    </row>
    <row r="484" spans="1:10" s="21" customFormat="1" ht="56.25">
      <c r="A484" s="7" t="s">
        <v>119</v>
      </c>
      <c r="B484" s="46" t="s">
        <v>125</v>
      </c>
      <c r="C484" s="46" t="s">
        <v>137</v>
      </c>
      <c r="D484" s="46" t="s">
        <v>565</v>
      </c>
      <c r="E484" s="46" t="s">
        <v>283</v>
      </c>
      <c r="F484" s="173">
        <v>3493.5</v>
      </c>
      <c r="G484" s="173">
        <v>0</v>
      </c>
      <c r="H484" s="173">
        <v>0</v>
      </c>
      <c r="I484" s="173">
        <v>0</v>
      </c>
      <c r="J484" s="173">
        <f>F484+G484+H484+I484</f>
        <v>3493.5</v>
      </c>
    </row>
    <row r="485" spans="1:10" s="21" customFormat="1" ht="12.75">
      <c r="A485" s="8" t="s">
        <v>24</v>
      </c>
      <c r="B485" s="45" t="s">
        <v>125</v>
      </c>
      <c r="C485" s="45" t="s">
        <v>137</v>
      </c>
      <c r="D485" s="45" t="s">
        <v>565</v>
      </c>
      <c r="E485" s="45" t="s">
        <v>23</v>
      </c>
      <c r="F485" s="173">
        <v>3493.5</v>
      </c>
      <c r="G485" s="173">
        <v>0</v>
      </c>
      <c r="H485" s="173">
        <v>0</v>
      </c>
      <c r="I485" s="173">
        <v>0</v>
      </c>
      <c r="J485" s="173">
        <f>F485+G485+H485+I485</f>
        <v>3493.5</v>
      </c>
    </row>
    <row r="486" spans="1:10" s="21" customFormat="1" ht="71.25" customHeight="1">
      <c r="A486" s="34" t="s">
        <v>291</v>
      </c>
      <c r="B486" s="46" t="s">
        <v>125</v>
      </c>
      <c r="C486" s="46" t="s">
        <v>137</v>
      </c>
      <c r="D486" s="46" t="s">
        <v>566</v>
      </c>
      <c r="E486" s="46" t="s">
        <v>283</v>
      </c>
      <c r="F486" s="173">
        <v>375.3</v>
      </c>
      <c r="G486" s="173">
        <v>0</v>
      </c>
      <c r="H486" s="173">
        <v>0</v>
      </c>
      <c r="I486" s="173">
        <v>0</v>
      </c>
      <c r="J486" s="173">
        <f>F486+G486+H486+I486</f>
        <v>375.3</v>
      </c>
    </row>
    <row r="487" spans="1:10" s="21" customFormat="1" ht="24.75" customHeight="1">
      <c r="A487" s="8" t="s">
        <v>27</v>
      </c>
      <c r="B487" s="45" t="s">
        <v>125</v>
      </c>
      <c r="C487" s="45" t="s">
        <v>137</v>
      </c>
      <c r="D487" s="45" t="s">
        <v>566</v>
      </c>
      <c r="E487" s="45" t="s">
        <v>30</v>
      </c>
      <c r="F487" s="173">
        <v>375.3</v>
      </c>
      <c r="G487" s="173">
        <v>0</v>
      </c>
      <c r="H487" s="173">
        <v>0</v>
      </c>
      <c r="I487" s="173">
        <v>0</v>
      </c>
      <c r="J487" s="173">
        <f aca="true" t="shared" si="27" ref="J487:J561">F487+G487+H487+I487</f>
        <v>375.3</v>
      </c>
    </row>
    <row r="488" spans="1:10" s="21" customFormat="1" ht="75.75" customHeight="1">
      <c r="A488" s="8" t="s">
        <v>953</v>
      </c>
      <c r="B488" s="45" t="s">
        <v>125</v>
      </c>
      <c r="C488" s="45" t="s">
        <v>137</v>
      </c>
      <c r="D488" s="45" t="s">
        <v>952</v>
      </c>
      <c r="E488" s="45" t="s">
        <v>283</v>
      </c>
      <c r="F488" s="57">
        <v>176.6</v>
      </c>
      <c r="G488" s="57">
        <f>G489+G490</f>
        <v>0</v>
      </c>
      <c r="H488" s="57">
        <f>H489+H490</f>
        <v>0</v>
      </c>
      <c r="I488" s="57">
        <f>I489+I490</f>
        <v>0</v>
      </c>
      <c r="J488" s="57">
        <f>J489+J490</f>
        <v>176.6</v>
      </c>
    </row>
    <row r="489" spans="1:10" s="21" customFormat="1" ht="24.75" customHeight="1">
      <c r="A489" s="8" t="s">
        <v>27</v>
      </c>
      <c r="B489" s="45" t="s">
        <v>125</v>
      </c>
      <c r="C489" s="45" t="s">
        <v>137</v>
      </c>
      <c r="D489" s="45" t="s">
        <v>952</v>
      </c>
      <c r="E489" s="45" t="s">
        <v>30</v>
      </c>
      <c r="F489" s="173">
        <v>154.249</v>
      </c>
      <c r="G489" s="173">
        <v>0</v>
      </c>
      <c r="H489" s="173">
        <v>0</v>
      </c>
      <c r="I489" s="173">
        <v>0</v>
      </c>
      <c r="J489" s="173">
        <f>F489+G489+H489+I489</f>
        <v>154.249</v>
      </c>
    </row>
    <row r="490" spans="1:10" s="21" customFormat="1" ht="23.25" customHeight="1">
      <c r="A490" s="8" t="s">
        <v>121</v>
      </c>
      <c r="B490" s="45" t="s">
        <v>125</v>
      </c>
      <c r="C490" s="45" t="s">
        <v>137</v>
      </c>
      <c r="D490" s="45" t="s">
        <v>952</v>
      </c>
      <c r="E490" s="45" t="s">
        <v>29</v>
      </c>
      <c r="F490" s="173">
        <v>22.351</v>
      </c>
      <c r="G490" s="173">
        <v>0</v>
      </c>
      <c r="H490" s="173">
        <v>0</v>
      </c>
      <c r="I490" s="173">
        <v>0</v>
      </c>
      <c r="J490" s="173">
        <f>F490+G490+H490+I490</f>
        <v>22.351</v>
      </c>
    </row>
    <row r="491" spans="1:10" ht="28.5" customHeight="1">
      <c r="A491" s="4" t="s">
        <v>398</v>
      </c>
      <c r="B491" s="70" t="s">
        <v>285</v>
      </c>
      <c r="C491" s="71" t="s">
        <v>245</v>
      </c>
      <c r="D491" s="71"/>
      <c r="E491" s="71" t="s">
        <v>245</v>
      </c>
      <c r="F491" s="61">
        <v>43442.82599999999</v>
      </c>
      <c r="G491" s="61">
        <f>G492+G497+G513+G518+G607+G612+G559+G564+G573+G582+G508+G599+G604+G587+G595+G569</f>
        <v>1605.555</v>
      </c>
      <c r="H491" s="61">
        <f>H492+H497+H513+H518+H607+H612+H559+H564+H573+H582+H508+H599+H604+H587+H595+H569</f>
        <v>0</v>
      </c>
      <c r="I491" s="61">
        <f>I492+I497+I513+I518+I607+I612+I559+I564+I573+I582+I508+I599+I604+I587+I595+I569</f>
        <v>0</v>
      </c>
      <c r="J491" s="61">
        <f>J492+J497+J513+J518+J607+J612+J559+J564+J573+J582+J508+J599+J604+J587+J595+J569</f>
        <v>45048.38099999999</v>
      </c>
    </row>
    <row r="492" spans="1:10" s="19" customFormat="1" ht="31.5">
      <c r="A492" s="5" t="s">
        <v>286</v>
      </c>
      <c r="B492" s="44" t="s">
        <v>285</v>
      </c>
      <c r="C492" s="44" t="s">
        <v>287</v>
      </c>
      <c r="D492" s="45"/>
      <c r="E492" s="45"/>
      <c r="F492" s="172">
        <v>1763.168</v>
      </c>
      <c r="G492" s="172">
        <f>G493</f>
        <v>138.4</v>
      </c>
      <c r="H492" s="172">
        <f>H493</f>
        <v>0</v>
      </c>
      <c r="I492" s="172">
        <f>I493</f>
        <v>0</v>
      </c>
      <c r="J492" s="172">
        <f>J493</f>
        <v>1901.568</v>
      </c>
    </row>
    <row r="493" spans="1:10" s="19" customFormat="1" ht="12.75">
      <c r="A493" s="7" t="s">
        <v>149</v>
      </c>
      <c r="B493" s="46" t="s">
        <v>285</v>
      </c>
      <c r="C493" s="46" t="s">
        <v>287</v>
      </c>
      <c r="D493" s="46" t="s">
        <v>96</v>
      </c>
      <c r="E493" s="45"/>
      <c r="F493" s="173">
        <v>1763.168</v>
      </c>
      <c r="G493" s="173">
        <f>G494</f>
        <v>138.4</v>
      </c>
      <c r="H493" s="173">
        <f>H494</f>
        <v>0</v>
      </c>
      <c r="I493" s="173">
        <f>I494</f>
        <v>0</v>
      </c>
      <c r="J493" s="173">
        <f>J494</f>
        <v>1901.568</v>
      </c>
    </row>
    <row r="494" spans="1:10" s="19" customFormat="1" ht="12.75">
      <c r="A494" s="7" t="s">
        <v>95</v>
      </c>
      <c r="B494" s="46" t="s">
        <v>285</v>
      </c>
      <c r="C494" s="46" t="s">
        <v>287</v>
      </c>
      <c r="D494" s="46" t="s">
        <v>97</v>
      </c>
      <c r="E494" s="45"/>
      <c r="F494" s="173">
        <v>1763.168</v>
      </c>
      <c r="G494" s="173">
        <f>G495</f>
        <v>138.4</v>
      </c>
      <c r="H494" s="173">
        <f>H495</f>
        <v>0</v>
      </c>
      <c r="I494" s="173">
        <f>I495</f>
        <v>0</v>
      </c>
      <c r="J494" s="173">
        <f>J495</f>
        <v>1901.568</v>
      </c>
    </row>
    <row r="495" spans="1:10" s="19" customFormat="1" ht="12" customHeight="1">
      <c r="A495" s="7" t="s">
        <v>288</v>
      </c>
      <c r="B495" s="46" t="s">
        <v>285</v>
      </c>
      <c r="C495" s="46" t="s">
        <v>287</v>
      </c>
      <c r="D495" s="46" t="s">
        <v>107</v>
      </c>
      <c r="E495" s="46" t="s">
        <v>283</v>
      </c>
      <c r="F495" s="173">
        <v>1763.168</v>
      </c>
      <c r="G495" s="173">
        <f>G496</f>
        <v>138.4</v>
      </c>
      <c r="H495" s="173">
        <f>H496</f>
        <v>0</v>
      </c>
      <c r="I495" s="173">
        <f>I496</f>
        <v>0</v>
      </c>
      <c r="J495" s="173">
        <f>J496</f>
        <v>1901.568</v>
      </c>
    </row>
    <row r="496" spans="1:10" s="19" customFormat="1" ht="45">
      <c r="A496" s="8" t="s">
        <v>28</v>
      </c>
      <c r="B496" s="45" t="s">
        <v>285</v>
      </c>
      <c r="C496" s="45" t="s">
        <v>287</v>
      </c>
      <c r="D496" s="45" t="s">
        <v>107</v>
      </c>
      <c r="E496" s="45" t="s">
        <v>26</v>
      </c>
      <c r="F496" s="173">
        <v>1763.168</v>
      </c>
      <c r="G496" s="173">
        <v>138.4</v>
      </c>
      <c r="H496" s="173">
        <v>0</v>
      </c>
      <c r="I496" s="173">
        <v>0</v>
      </c>
      <c r="J496" s="173">
        <f t="shared" si="27"/>
        <v>1901.568</v>
      </c>
    </row>
    <row r="497" spans="1:10" s="19" customFormat="1" ht="42.75">
      <c r="A497" s="5" t="s">
        <v>303</v>
      </c>
      <c r="B497" s="44" t="s">
        <v>285</v>
      </c>
      <c r="C497" s="44" t="s">
        <v>289</v>
      </c>
      <c r="D497" s="45"/>
      <c r="E497" s="45"/>
      <c r="F497" s="172">
        <v>29824.300999999996</v>
      </c>
      <c r="G497" s="172">
        <f>G498</f>
        <v>1605.85</v>
      </c>
      <c r="H497" s="172">
        <f>H498</f>
        <v>0</v>
      </c>
      <c r="I497" s="172">
        <f>I498</f>
        <v>0</v>
      </c>
      <c r="J497" s="172">
        <f>J498</f>
        <v>31430.150999999994</v>
      </c>
    </row>
    <row r="498" spans="1:10" s="19" customFormat="1" ht="12.75">
      <c r="A498" s="7" t="s">
        <v>149</v>
      </c>
      <c r="B498" s="46" t="s">
        <v>285</v>
      </c>
      <c r="C498" s="46" t="s">
        <v>289</v>
      </c>
      <c r="D498" s="46" t="s">
        <v>96</v>
      </c>
      <c r="E498" s="45"/>
      <c r="F498" s="173">
        <v>29824.300999999996</v>
      </c>
      <c r="G498" s="173">
        <f>G499+G505</f>
        <v>1605.85</v>
      </c>
      <c r="H498" s="173">
        <f>H499+H505</f>
        <v>0</v>
      </c>
      <c r="I498" s="173">
        <f>I499+I505</f>
        <v>0</v>
      </c>
      <c r="J498" s="173">
        <f>J499+J505</f>
        <v>31430.150999999994</v>
      </c>
    </row>
    <row r="499" spans="1:10" s="19" customFormat="1" ht="12.75">
      <c r="A499" s="7" t="s">
        <v>95</v>
      </c>
      <c r="B499" s="46" t="s">
        <v>285</v>
      </c>
      <c r="C499" s="46" t="s">
        <v>289</v>
      </c>
      <c r="D499" s="46" t="s">
        <v>97</v>
      </c>
      <c r="E499" s="45"/>
      <c r="F499" s="173">
        <v>29583.397999999997</v>
      </c>
      <c r="G499" s="173">
        <f>G500</f>
        <v>1605.85</v>
      </c>
      <c r="H499" s="173">
        <v>0</v>
      </c>
      <c r="I499" s="173">
        <v>0</v>
      </c>
      <c r="J499" s="173">
        <f t="shared" si="27"/>
        <v>31189.247999999996</v>
      </c>
    </row>
    <row r="500" spans="1:10" s="19" customFormat="1" ht="12" customHeight="1">
      <c r="A500" s="7" t="s">
        <v>282</v>
      </c>
      <c r="B500" s="46" t="s">
        <v>285</v>
      </c>
      <c r="C500" s="46" t="s">
        <v>289</v>
      </c>
      <c r="D500" s="46" t="s">
        <v>98</v>
      </c>
      <c r="E500" s="46" t="s">
        <v>283</v>
      </c>
      <c r="F500" s="173">
        <v>29583.397999999997</v>
      </c>
      <c r="G500" s="173">
        <f>G501</f>
        <v>1605.85</v>
      </c>
      <c r="H500" s="173">
        <f>H501</f>
        <v>0</v>
      </c>
      <c r="I500" s="173">
        <f>I501</f>
        <v>0</v>
      </c>
      <c r="J500" s="173">
        <f>J501</f>
        <v>31189.247999999996</v>
      </c>
    </row>
    <row r="501" spans="1:10" s="19" customFormat="1" ht="22.5">
      <c r="A501" s="7" t="s">
        <v>101</v>
      </c>
      <c r="B501" s="46" t="s">
        <v>285</v>
      </c>
      <c r="C501" s="46" t="s">
        <v>289</v>
      </c>
      <c r="D501" s="46" t="s">
        <v>99</v>
      </c>
      <c r="E501" s="46" t="s">
        <v>283</v>
      </c>
      <c r="F501" s="173">
        <v>29583.397999999997</v>
      </c>
      <c r="G501" s="173">
        <f>G502+G503+G504</f>
        <v>1605.85</v>
      </c>
      <c r="H501" s="173">
        <f>H502+H503+H504</f>
        <v>0</v>
      </c>
      <c r="I501" s="173">
        <f>I502+I503+I504</f>
        <v>0</v>
      </c>
      <c r="J501" s="173">
        <f>J502+J503+J504</f>
        <v>31189.247999999996</v>
      </c>
    </row>
    <row r="502" spans="1:10" s="19" customFormat="1" ht="45">
      <c r="A502" s="8" t="s">
        <v>28</v>
      </c>
      <c r="B502" s="45" t="s">
        <v>285</v>
      </c>
      <c r="C502" s="45" t="s">
        <v>289</v>
      </c>
      <c r="D502" s="45" t="s">
        <v>99</v>
      </c>
      <c r="E502" s="45" t="s">
        <v>26</v>
      </c>
      <c r="F502" s="173">
        <v>23965.11</v>
      </c>
      <c r="G502" s="173">
        <v>1609.1</v>
      </c>
      <c r="H502" s="173">
        <v>0</v>
      </c>
      <c r="I502" s="173">
        <v>0</v>
      </c>
      <c r="J502" s="173">
        <f t="shared" si="27"/>
        <v>25574.21</v>
      </c>
    </row>
    <row r="503" spans="1:10" s="19" customFormat="1" ht="21.75" customHeight="1">
      <c r="A503" s="8" t="s">
        <v>27</v>
      </c>
      <c r="B503" s="45" t="s">
        <v>285</v>
      </c>
      <c r="C503" s="45" t="s">
        <v>289</v>
      </c>
      <c r="D503" s="45" t="s">
        <v>99</v>
      </c>
      <c r="E503" s="45" t="s">
        <v>30</v>
      </c>
      <c r="F503" s="173">
        <v>5528.420999999999</v>
      </c>
      <c r="G503" s="173">
        <v>-3.25</v>
      </c>
      <c r="H503" s="173">
        <v>0</v>
      </c>
      <c r="I503" s="173">
        <v>0</v>
      </c>
      <c r="J503" s="173">
        <f t="shared" si="27"/>
        <v>5525.170999999999</v>
      </c>
    </row>
    <row r="504" spans="1:10" s="19" customFormat="1" ht="12.75" customHeight="1">
      <c r="A504" s="8" t="s">
        <v>22</v>
      </c>
      <c r="B504" s="45" t="s">
        <v>285</v>
      </c>
      <c r="C504" s="45" t="s">
        <v>289</v>
      </c>
      <c r="D504" s="45" t="s">
        <v>99</v>
      </c>
      <c r="E504" s="45" t="s">
        <v>21</v>
      </c>
      <c r="F504" s="173">
        <v>89.867</v>
      </c>
      <c r="G504" s="173">
        <v>0</v>
      </c>
      <c r="H504" s="173">
        <v>0</v>
      </c>
      <c r="I504" s="173">
        <v>0</v>
      </c>
      <c r="J504" s="173">
        <f t="shared" si="27"/>
        <v>89.867</v>
      </c>
    </row>
    <row r="505" spans="1:10" s="19" customFormat="1" ht="21.75" customHeight="1">
      <c r="A505" s="7" t="s">
        <v>219</v>
      </c>
      <c r="B505" s="46" t="s">
        <v>285</v>
      </c>
      <c r="C505" s="46" t="s">
        <v>289</v>
      </c>
      <c r="D505" s="46" t="s">
        <v>100</v>
      </c>
      <c r="E505" s="46" t="s">
        <v>283</v>
      </c>
      <c r="F505" s="173">
        <v>240.903</v>
      </c>
      <c r="G505" s="173">
        <v>0</v>
      </c>
      <c r="H505" s="173">
        <v>0</v>
      </c>
      <c r="I505" s="173">
        <v>0</v>
      </c>
      <c r="J505" s="173">
        <f t="shared" si="27"/>
        <v>240.903</v>
      </c>
    </row>
    <row r="506" spans="1:10" s="19" customFormat="1" ht="21.75" customHeight="1">
      <c r="A506" s="7" t="s">
        <v>101</v>
      </c>
      <c r="B506" s="46" t="s">
        <v>285</v>
      </c>
      <c r="C506" s="46" t="s">
        <v>289</v>
      </c>
      <c r="D506" s="46" t="s">
        <v>102</v>
      </c>
      <c r="E506" s="46" t="s">
        <v>283</v>
      </c>
      <c r="F506" s="173">
        <v>240.903</v>
      </c>
      <c r="G506" s="173">
        <v>0</v>
      </c>
      <c r="H506" s="173">
        <v>0</v>
      </c>
      <c r="I506" s="173">
        <v>0</v>
      </c>
      <c r="J506" s="173">
        <f t="shared" si="27"/>
        <v>240.903</v>
      </c>
    </row>
    <row r="507" spans="1:10" s="19" customFormat="1" ht="12.75" customHeight="1">
      <c r="A507" s="8" t="s">
        <v>22</v>
      </c>
      <c r="B507" s="45" t="s">
        <v>285</v>
      </c>
      <c r="C507" s="45" t="s">
        <v>289</v>
      </c>
      <c r="D507" s="45" t="s">
        <v>102</v>
      </c>
      <c r="E507" s="45" t="s">
        <v>21</v>
      </c>
      <c r="F507" s="173">
        <v>240.903</v>
      </c>
      <c r="G507" s="173">
        <v>0</v>
      </c>
      <c r="H507" s="173">
        <v>0</v>
      </c>
      <c r="I507" s="173">
        <v>0</v>
      </c>
      <c r="J507" s="173">
        <f t="shared" si="27"/>
        <v>240.903</v>
      </c>
    </row>
    <row r="508" spans="1:10" s="28" customFormat="1" ht="12" customHeight="1">
      <c r="A508" s="5" t="s">
        <v>307</v>
      </c>
      <c r="B508" s="44" t="s">
        <v>285</v>
      </c>
      <c r="C508" s="44" t="s">
        <v>308</v>
      </c>
      <c r="D508" s="44"/>
      <c r="E508" s="44"/>
      <c r="F508" s="62">
        <v>30.1</v>
      </c>
      <c r="G508" s="62">
        <f>G509+G511</f>
        <v>0</v>
      </c>
      <c r="H508" s="62">
        <f>H509+H511</f>
        <v>0</v>
      </c>
      <c r="I508" s="62">
        <f>I509+I511</f>
        <v>0</v>
      </c>
      <c r="J508" s="62">
        <f>J509+J511</f>
        <v>30.1</v>
      </c>
    </row>
    <row r="509" spans="1:10" s="21" customFormat="1" ht="56.25" customHeight="1">
      <c r="A509" s="7" t="s">
        <v>310</v>
      </c>
      <c r="B509" s="46" t="s">
        <v>285</v>
      </c>
      <c r="C509" s="46" t="s">
        <v>308</v>
      </c>
      <c r="D509" s="46" t="s">
        <v>309</v>
      </c>
      <c r="E509" s="46" t="s">
        <v>283</v>
      </c>
      <c r="F509" s="63">
        <v>0</v>
      </c>
      <c r="G509" s="63">
        <f>G510</f>
        <v>0</v>
      </c>
      <c r="H509" s="63">
        <f>H510</f>
        <v>0</v>
      </c>
      <c r="I509" s="63">
        <f>I510</f>
        <v>0</v>
      </c>
      <c r="J509" s="63">
        <f>J510</f>
        <v>0</v>
      </c>
    </row>
    <row r="510" spans="1:10" s="19" customFormat="1" ht="21.75" customHeight="1">
      <c r="A510" s="8" t="s">
        <v>27</v>
      </c>
      <c r="B510" s="45" t="s">
        <v>285</v>
      </c>
      <c r="C510" s="45" t="s">
        <v>308</v>
      </c>
      <c r="D510" s="45" t="s">
        <v>309</v>
      </c>
      <c r="E510" s="45" t="s">
        <v>30</v>
      </c>
      <c r="F510" s="173">
        <v>0</v>
      </c>
      <c r="G510" s="173">
        <v>0</v>
      </c>
      <c r="H510" s="173">
        <v>0</v>
      </c>
      <c r="I510" s="173">
        <v>0</v>
      </c>
      <c r="J510" s="173">
        <f t="shared" si="27"/>
        <v>0</v>
      </c>
    </row>
    <row r="511" spans="1:10" s="19" customFormat="1" ht="21.75" customHeight="1">
      <c r="A511" s="7" t="s">
        <v>310</v>
      </c>
      <c r="B511" s="46" t="s">
        <v>285</v>
      </c>
      <c r="C511" s="46" t="s">
        <v>308</v>
      </c>
      <c r="D511" s="46" t="s">
        <v>850</v>
      </c>
      <c r="E511" s="46" t="s">
        <v>283</v>
      </c>
      <c r="F511" s="57">
        <v>30.1</v>
      </c>
      <c r="G511" s="57">
        <f>G512</f>
        <v>0</v>
      </c>
      <c r="H511" s="57">
        <f>H512</f>
        <v>0</v>
      </c>
      <c r="I511" s="57">
        <f>I512</f>
        <v>0</v>
      </c>
      <c r="J511" s="57">
        <f>J512</f>
        <v>30.1</v>
      </c>
    </row>
    <row r="512" spans="1:10" s="19" customFormat="1" ht="21.75" customHeight="1">
      <c r="A512" s="8" t="s">
        <v>27</v>
      </c>
      <c r="B512" s="45" t="s">
        <v>285</v>
      </c>
      <c r="C512" s="45" t="s">
        <v>308</v>
      </c>
      <c r="D512" s="45" t="s">
        <v>850</v>
      </c>
      <c r="E512" s="45" t="s">
        <v>30</v>
      </c>
      <c r="F512" s="173">
        <v>30.1</v>
      </c>
      <c r="G512" s="173">
        <v>0</v>
      </c>
      <c r="H512" s="173">
        <v>0</v>
      </c>
      <c r="I512" s="173">
        <v>0</v>
      </c>
      <c r="J512" s="173">
        <f>F512+G512+H512+I512</f>
        <v>30.1</v>
      </c>
    </row>
    <row r="513" spans="1:10" s="19" customFormat="1" ht="12.75" customHeight="1">
      <c r="A513" s="5" t="s">
        <v>52</v>
      </c>
      <c r="B513" s="44" t="s">
        <v>285</v>
      </c>
      <c r="C513" s="44" t="s">
        <v>290</v>
      </c>
      <c r="D513" s="45"/>
      <c r="E513" s="45"/>
      <c r="F513" s="172">
        <v>934.435</v>
      </c>
      <c r="G513" s="172">
        <f aca="true" t="shared" si="28" ref="G513:J516">G514</f>
        <v>-40</v>
      </c>
      <c r="H513" s="172">
        <f t="shared" si="28"/>
        <v>0</v>
      </c>
      <c r="I513" s="172">
        <f t="shared" si="28"/>
        <v>0</v>
      </c>
      <c r="J513" s="172">
        <f t="shared" si="28"/>
        <v>894.435</v>
      </c>
    </row>
    <row r="514" spans="1:10" s="19" customFormat="1" ht="12.75" customHeight="1">
      <c r="A514" s="7" t="s">
        <v>149</v>
      </c>
      <c r="B514" s="46" t="s">
        <v>285</v>
      </c>
      <c r="C514" s="46" t="s">
        <v>290</v>
      </c>
      <c r="D514" s="46" t="s">
        <v>96</v>
      </c>
      <c r="E514" s="45"/>
      <c r="F514" s="173">
        <v>934.435</v>
      </c>
      <c r="G514" s="173">
        <f t="shared" si="28"/>
        <v>-40</v>
      </c>
      <c r="H514" s="173">
        <f t="shared" si="28"/>
        <v>0</v>
      </c>
      <c r="I514" s="173">
        <f t="shared" si="28"/>
        <v>0</v>
      </c>
      <c r="J514" s="173">
        <f t="shared" si="28"/>
        <v>894.435</v>
      </c>
    </row>
    <row r="515" spans="1:10" s="19" customFormat="1" ht="12.75" customHeight="1">
      <c r="A515" s="7" t="s">
        <v>95</v>
      </c>
      <c r="B515" s="46" t="s">
        <v>285</v>
      </c>
      <c r="C515" s="46" t="s">
        <v>290</v>
      </c>
      <c r="D515" s="46" t="s">
        <v>97</v>
      </c>
      <c r="E515" s="45"/>
      <c r="F515" s="173">
        <v>934.435</v>
      </c>
      <c r="G515" s="173">
        <f t="shared" si="28"/>
        <v>-40</v>
      </c>
      <c r="H515" s="173">
        <f t="shared" si="28"/>
        <v>0</v>
      </c>
      <c r="I515" s="173">
        <f t="shared" si="28"/>
        <v>0</v>
      </c>
      <c r="J515" s="173">
        <f t="shared" si="28"/>
        <v>894.435</v>
      </c>
    </row>
    <row r="516" spans="1:10" s="19" customFormat="1" ht="13.5" customHeight="1">
      <c r="A516" s="7" t="s">
        <v>53</v>
      </c>
      <c r="B516" s="46" t="s">
        <v>285</v>
      </c>
      <c r="C516" s="46" t="s">
        <v>290</v>
      </c>
      <c r="D516" s="46" t="s">
        <v>108</v>
      </c>
      <c r="E516" s="46" t="s">
        <v>283</v>
      </c>
      <c r="F516" s="173">
        <v>934.435</v>
      </c>
      <c r="G516" s="173">
        <f t="shared" si="28"/>
        <v>-40</v>
      </c>
      <c r="H516" s="173">
        <f t="shared" si="28"/>
        <v>0</v>
      </c>
      <c r="I516" s="173">
        <f t="shared" si="28"/>
        <v>0</v>
      </c>
      <c r="J516" s="173">
        <f t="shared" si="28"/>
        <v>894.435</v>
      </c>
    </row>
    <row r="517" spans="1:10" s="19" customFormat="1" ht="13.5" customHeight="1">
      <c r="A517" s="8" t="s">
        <v>22</v>
      </c>
      <c r="B517" s="45" t="s">
        <v>285</v>
      </c>
      <c r="C517" s="45" t="s">
        <v>290</v>
      </c>
      <c r="D517" s="45" t="s">
        <v>108</v>
      </c>
      <c r="E517" s="45" t="s">
        <v>21</v>
      </c>
      <c r="F517" s="173">
        <v>934.435</v>
      </c>
      <c r="G517" s="173">
        <v>-40</v>
      </c>
      <c r="H517" s="173">
        <v>0</v>
      </c>
      <c r="I517" s="173">
        <v>0</v>
      </c>
      <c r="J517" s="173">
        <f t="shared" si="27"/>
        <v>894.435</v>
      </c>
    </row>
    <row r="518" spans="1:10" s="19" customFormat="1" ht="12.75">
      <c r="A518" s="5" t="s">
        <v>54</v>
      </c>
      <c r="B518" s="44" t="s">
        <v>285</v>
      </c>
      <c r="C518" s="44" t="s">
        <v>195</v>
      </c>
      <c r="D518" s="45"/>
      <c r="E518" s="45"/>
      <c r="F518" s="62">
        <v>4564.322</v>
      </c>
      <c r="G518" s="62">
        <f>G522+G548+G519</f>
        <v>-98.69500000000001</v>
      </c>
      <c r="H518" s="62">
        <f>H522+H548+H519</f>
        <v>0</v>
      </c>
      <c r="I518" s="62">
        <f>I522+I548+I519</f>
        <v>0</v>
      </c>
      <c r="J518" s="62">
        <f>J522+J548+J519</f>
        <v>4465.627</v>
      </c>
    </row>
    <row r="519" spans="1:10" s="19" customFormat="1" ht="22.5">
      <c r="A519" s="7" t="s">
        <v>529</v>
      </c>
      <c r="B519" s="46" t="s">
        <v>285</v>
      </c>
      <c r="C519" s="46" t="s">
        <v>195</v>
      </c>
      <c r="D519" s="46" t="s">
        <v>158</v>
      </c>
      <c r="E519" s="46" t="s">
        <v>283</v>
      </c>
      <c r="F519" s="173">
        <v>1025.9</v>
      </c>
      <c r="G519" s="173">
        <v>0</v>
      </c>
      <c r="H519" s="173">
        <v>0</v>
      </c>
      <c r="I519" s="173">
        <v>0</v>
      </c>
      <c r="J519" s="173">
        <f t="shared" si="27"/>
        <v>1025.9</v>
      </c>
    </row>
    <row r="520" spans="1:10" s="21" customFormat="1" ht="22.5">
      <c r="A520" s="15" t="s">
        <v>148</v>
      </c>
      <c r="B520" s="46" t="s">
        <v>285</v>
      </c>
      <c r="C520" s="46" t="s">
        <v>195</v>
      </c>
      <c r="D520" s="46" t="s">
        <v>547</v>
      </c>
      <c r="E520" s="46" t="s">
        <v>283</v>
      </c>
      <c r="F520" s="173">
        <v>1025.9</v>
      </c>
      <c r="G520" s="173">
        <v>0</v>
      </c>
      <c r="H520" s="173">
        <v>0</v>
      </c>
      <c r="I520" s="173">
        <v>0</v>
      </c>
      <c r="J520" s="173">
        <f t="shared" si="27"/>
        <v>1025.9</v>
      </c>
    </row>
    <row r="521" spans="1:10" s="19" customFormat="1" ht="45">
      <c r="A521" s="8" t="s">
        <v>28</v>
      </c>
      <c r="B521" s="45" t="s">
        <v>285</v>
      </c>
      <c r="C521" s="45" t="s">
        <v>195</v>
      </c>
      <c r="D521" s="45" t="s">
        <v>547</v>
      </c>
      <c r="E521" s="45" t="s">
        <v>26</v>
      </c>
      <c r="F521" s="173">
        <v>1025.9</v>
      </c>
      <c r="G521" s="173">
        <v>0</v>
      </c>
      <c r="H521" s="173">
        <v>0</v>
      </c>
      <c r="I521" s="173">
        <v>0</v>
      </c>
      <c r="J521" s="173">
        <f t="shared" si="27"/>
        <v>1025.9</v>
      </c>
    </row>
    <row r="522" spans="1:10" s="19" customFormat="1" ht="12.75">
      <c r="A522" s="7" t="s">
        <v>120</v>
      </c>
      <c r="B522" s="46" t="s">
        <v>285</v>
      </c>
      <c r="C522" s="46" t="s">
        <v>195</v>
      </c>
      <c r="D522" s="46" t="s">
        <v>247</v>
      </c>
      <c r="E522" s="46" t="s">
        <v>283</v>
      </c>
      <c r="F522" s="173">
        <v>1120.944</v>
      </c>
      <c r="G522" s="173">
        <f>G523+G528+G533+G536+G538</f>
        <v>-101.944</v>
      </c>
      <c r="H522" s="173">
        <f>H523+H528+H533+H536+H538</f>
        <v>0</v>
      </c>
      <c r="I522" s="173">
        <f>I523+I528+I533+I536+I538</f>
        <v>0</v>
      </c>
      <c r="J522" s="173">
        <f>J523+J528+J533+J536+J538</f>
        <v>1019</v>
      </c>
    </row>
    <row r="523" spans="1:10" s="19" customFormat="1" ht="22.5">
      <c r="A523" s="7" t="s">
        <v>37</v>
      </c>
      <c r="B523" s="46" t="s">
        <v>285</v>
      </c>
      <c r="C523" s="46" t="s">
        <v>195</v>
      </c>
      <c r="D523" s="46" t="s">
        <v>257</v>
      </c>
      <c r="E523" s="46" t="s">
        <v>283</v>
      </c>
      <c r="F523" s="173">
        <v>20</v>
      </c>
      <c r="G523" s="173">
        <v>0</v>
      </c>
      <c r="H523" s="173">
        <v>0</v>
      </c>
      <c r="I523" s="173">
        <v>0</v>
      </c>
      <c r="J523" s="173">
        <f t="shared" si="27"/>
        <v>20</v>
      </c>
    </row>
    <row r="524" spans="1:10" s="19" customFormat="1" ht="22.5">
      <c r="A524" s="7" t="s">
        <v>825</v>
      </c>
      <c r="B524" s="46" t="s">
        <v>285</v>
      </c>
      <c r="C524" s="46" t="s">
        <v>195</v>
      </c>
      <c r="D524" s="46" t="s">
        <v>256</v>
      </c>
      <c r="E524" s="46" t="s">
        <v>283</v>
      </c>
      <c r="F524" s="173">
        <v>20</v>
      </c>
      <c r="G524" s="173">
        <v>0</v>
      </c>
      <c r="H524" s="173">
        <v>0</v>
      </c>
      <c r="I524" s="173">
        <v>0</v>
      </c>
      <c r="J524" s="173">
        <f t="shared" si="27"/>
        <v>20</v>
      </c>
    </row>
    <row r="525" spans="1:10" s="19" customFormat="1" ht="23.25" customHeight="1">
      <c r="A525" s="8" t="s">
        <v>27</v>
      </c>
      <c r="B525" s="45" t="s">
        <v>285</v>
      </c>
      <c r="C525" s="45" t="s">
        <v>195</v>
      </c>
      <c r="D525" s="45" t="s">
        <v>256</v>
      </c>
      <c r="E525" s="45" t="s">
        <v>30</v>
      </c>
      <c r="F525" s="173">
        <v>20</v>
      </c>
      <c r="G525" s="173">
        <v>0</v>
      </c>
      <c r="H525" s="173">
        <v>0</v>
      </c>
      <c r="I525" s="173">
        <v>0</v>
      </c>
      <c r="J525" s="173">
        <f t="shared" si="27"/>
        <v>20</v>
      </c>
    </row>
    <row r="526" spans="1:10" s="21" customFormat="1" ht="33.75">
      <c r="A526" s="7" t="s">
        <v>651</v>
      </c>
      <c r="B526" s="46" t="s">
        <v>285</v>
      </c>
      <c r="C526" s="46" t="s">
        <v>195</v>
      </c>
      <c r="D526" s="46" t="s">
        <v>268</v>
      </c>
      <c r="E526" s="46" t="s">
        <v>283</v>
      </c>
      <c r="F526" s="173">
        <v>0</v>
      </c>
      <c r="G526" s="173">
        <v>0</v>
      </c>
      <c r="H526" s="173">
        <v>0</v>
      </c>
      <c r="I526" s="173">
        <v>0</v>
      </c>
      <c r="J526" s="173">
        <f t="shared" si="27"/>
        <v>0</v>
      </c>
    </row>
    <row r="527" spans="1:10" s="19" customFormat="1" ht="23.25" customHeight="1">
      <c r="A527" s="8" t="s">
        <v>27</v>
      </c>
      <c r="B527" s="45" t="s">
        <v>285</v>
      </c>
      <c r="C527" s="45" t="s">
        <v>195</v>
      </c>
      <c r="D527" s="45" t="s">
        <v>268</v>
      </c>
      <c r="E527" s="45" t="s">
        <v>30</v>
      </c>
      <c r="F527" s="173">
        <v>0</v>
      </c>
      <c r="G527" s="173">
        <v>0</v>
      </c>
      <c r="H527" s="173">
        <v>0</v>
      </c>
      <c r="I527" s="173">
        <v>0</v>
      </c>
      <c r="J527" s="173">
        <f t="shared" si="27"/>
        <v>0</v>
      </c>
    </row>
    <row r="528" spans="1:10" s="19" customFormat="1" ht="22.5">
      <c r="A528" s="7" t="s">
        <v>38</v>
      </c>
      <c r="B528" s="46" t="s">
        <v>285</v>
      </c>
      <c r="C528" s="46" t="s">
        <v>195</v>
      </c>
      <c r="D528" s="46" t="s">
        <v>258</v>
      </c>
      <c r="E528" s="46" t="s">
        <v>283</v>
      </c>
      <c r="F528" s="173">
        <v>150</v>
      </c>
      <c r="G528" s="173">
        <v>0</v>
      </c>
      <c r="H528" s="173">
        <v>0</v>
      </c>
      <c r="I528" s="173">
        <v>0</v>
      </c>
      <c r="J528" s="173">
        <f t="shared" si="27"/>
        <v>150</v>
      </c>
    </row>
    <row r="529" spans="1:10" s="19" customFormat="1" ht="22.5">
      <c r="A529" s="7" t="s">
        <v>649</v>
      </c>
      <c r="B529" s="46" t="s">
        <v>285</v>
      </c>
      <c r="C529" s="46" t="s">
        <v>195</v>
      </c>
      <c r="D529" s="46" t="s">
        <v>270</v>
      </c>
      <c r="E529" s="46" t="s">
        <v>283</v>
      </c>
      <c r="F529" s="173">
        <v>100</v>
      </c>
      <c r="G529" s="173">
        <v>0</v>
      </c>
      <c r="H529" s="173">
        <v>0</v>
      </c>
      <c r="I529" s="173">
        <v>0</v>
      </c>
      <c r="J529" s="173">
        <f t="shared" si="27"/>
        <v>100</v>
      </c>
    </row>
    <row r="530" spans="1:10" s="19" customFormat="1" ht="22.5">
      <c r="A530" s="8" t="s">
        <v>31</v>
      </c>
      <c r="B530" s="45" t="s">
        <v>285</v>
      </c>
      <c r="C530" s="45" t="s">
        <v>195</v>
      </c>
      <c r="D530" s="45" t="s">
        <v>270</v>
      </c>
      <c r="E530" s="45" t="s">
        <v>30</v>
      </c>
      <c r="F530" s="173">
        <v>100</v>
      </c>
      <c r="G530" s="173">
        <v>0</v>
      </c>
      <c r="H530" s="173">
        <v>0</v>
      </c>
      <c r="I530" s="173">
        <v>0</v>
      </c>
      <c r="J530" s="173">
        <f t="shared" si="27"/>
        <v>100</v>
      </c>
    </row>
    <row r="531" spans="1:10" s="21" customFormat="1" ht="22.5">
      <c r="A531" s="7" t="s">
        <v>506</v>
      </c>
      <c r="B531" s="46" t="s">
        <v>285</v>
      </c>
      <c r="C531" s="46" t="s">
        <v>195</v>
      </c>
      <c r="D531" s="46" t="s">
        <v>269</v>
      </c>
      <c r="E531" s="46" t="s">
        <v>283</v>
      </c>
      <c r="F531" s="173">
        <v>50</v>
      </c>
      <c r="G531" s="173">
        <v>0</v>
      </c>
      <c r="H531" s="173">
        <v>0</v>
      </c>
      <c r="I531" s="173">
        <v>0</v>
      </c>
      <c r="J531" s="173">
        <f t="shared" si="27"/>
        <v>50</v>
      </c>
    </row>
    <row r="532" spans="1:10" s="20" customFormat="1" ht="22.5">
      <c r="A532" s="8" t="s">
        <v>31</v>
      </c>
      <c r="B532" s="45" t="s">
        <v>285</v>
      </c>
      <c r="C532" s="45" t="s">
        <v>195</v>
      </c>
      <c r="D532" s="45" t="s">
        <v>269</v>
      </c>
      <c r="E532" s="45" t="s">
        <v>30</v>
      </c>
      <c r="F532" s="173">
        <v>50</v>
      </c>
      <c r="G532" s="173">
        <v>0</v>
      </c>
      <c r="H532" s="173">
        <v>0</v>
      </c>
      <c r="I532" s="173">
        <v>0</v>
      </c>
      <c r="J532" s="173">
        <f t="shared" si="27"/>
        <v>50</v>
      </c>
    </row>
    <row r="533" spans="1:10" s="20" customFormat="1" ht="33.75">
      <c r="A533" s="7" t="s">
        <v>507</v>
      </c>
      <c r="B533" s="46" t="s">
        <v>285</v>
      </c>
      <c r="C533" s="46" t="s">
        <v>195</v>
      </c>
      <c r="D533" s="46" t="s">
        <v>271</v>
      </c>
      <c r="E533" s="46" t="s">
        <v>283</v>
      </c>
      <c r="F533" s="173">
        <v>499</v>
      </c>
      <c r="G533" s="173">
        <f>G534</f>
        <v>0</v>
      </c>
      <c r="H533" s="173">
        <f>H534</f>
        <v>0</v>
      </c>
      <c r="I533" s="173">
        <f>I534</f>
        <v>0</v>
      </c>
      <c r="J533" s="173">
        <f>J534</f>
        <v>499</v>
      </c>
    </row>
    <row r="534" spans="1:10" s="20" customFormat="1" ht="22.5">
      <c r="A534" s="8" t="s">
        <v>31</v>
      </c>
      <c r="B534" s="45" t="s">
        <v>285</v>
      </c>
      <c r="C534" s="45" t="s">
        <v>195</v>
      </c>
      <c r="D534" s="45" t="s">
        <v>271</v>
      </c>
      <c r="E534" s="45" t="s">
        <v>30</v>
      </c>
      <c r="F534" s="173">
        <v>499</v>
      </c>
      <c r="G534" s="173">
        <v>0</v>
      </c>
      <c r="H534" s="173">
        <v>0</v>
      </c>
      <c r="I534" s="173">
        <v>0</v>
      </c>
      <c r="J534" s="173">
        <f t="shared" si="27"/>
        <v>499</v>
      </c>
    </row>
    <row r="535" spans="1:10" s="20" customFormat="1" ht="12.75">
      <c r="A535" s="8" t="s">
        <v>24</v>
      </c>
      <c r="B535" s="45" t="s">
        <v>285</v>
      </c>
      <c r="C535" s="45" t="s">
        <v>195</v>
      </c>
      <c r="D535" s="45" t="s">
        <v>271</v>
      </c>
      <c r="E535" s="45" t="s">
        <v>23</v>
      </c>
      <c r="F535" s="173">
        <v>0</v>
      </c>
      <c r="G535" s="173">
        <v>0</v>
      </c>
      <c r="H535" s="173">
        <v>0</v>
      </c>
      <c r="I535" s="173">
        <v>0</v>
      </c>
      <c r="J535" s="173">
        <f t="shared" si="27"/>
        <v>0</v>
      </c>
    </row>
    <row r="536" spans="1:10" s="20" customFormat="1" ht="37.5" customHeight="1">
      <c r="A536" s="144" t="s">
        <v>823</v>
      </c>
      <c r="B536" s="45" t="s">
        <v>285</v>
      </c>
      <c r="C536" s="45" t="s">
        <v>195</v>
      </c>
      <c r="D536" s="45" t="s">
        <v>762</v>
      </c>
      <c r="E536" s="45" t="s">
        <v>283</v>
      </c>
      <c r="F536" s="173">
        <v>200</v>
      </c>
      <c r="G536" s="173">
        <v>0</v>
      </c>
      <c r="H536" s="173">
        <v>0</v>
      </c>
      <c r="I536" s="173">
        <v>0</v>
      </c>
      <c r="J536" s="173">
        <f t="shared" si="27"/>
        <v>200</v>
      </c>
    </row>
    <row r="537" spans="1:10" s="20" customFormat="1" ht="22.5">
      <c r="A537" s="8" t="s">
        <v>31</v>
      </c>
      <c r="B537" s="45" t="s">
        <v>285</v>
      </c>
      <c r="C537" s="45" t="s">
        <v>195</v>
      </c>
      <c r="D537" s="45" t="s">
        <v>762</v>
      </c>
      <c r="E537" s="45" t="s">
        <v>30</v>
      </c>
      <c r="F537" s="173">
        <v>200</v>
      </c>
      <c r="G537" s="173">
        <v>0</v>
      </c>
      <c r="H537" s="173">
        <v>0</v>
      </c>
      <c r="I537" s="173">
        <v>0</v>
      </c>
      <c r="J537" s="173">
        <f t="shared" si="27"/>
        <v>200</v>
      </c>
    </row>
    <row r="538" spans="1:10" s="19" customFormat="1" ht="12.75">
      <c r="A538" s="7" t="s">
        <v>39</v>
      </c>
      <c r="B538" s="46" t="s">
        <v>285</v>
      </c>
      <c r="C538" s="46" t="s">
        <v>195</v>
      </c>
      <c r="D538" s="46" t="s">
        <v>248</v>
      </c>
      <c r="E538" s="46" t="s">
        <v>283</v>
      </c>
      <c r="F538" s="173">
        <v>251.94400000000002</v>
      </c>
      <c r="G538" s="173">
        <f>G539+G541+G543+G545</f>
        <v>-101.944</v>
      </c>
      <c r="H538" s="173">
        <f>H539+H541+H543+H545</f>
        <v>0</v>
      </c>
      <c r="I538" s="173">
        <f>I539+I541+I543+I545</f>
        <v>0</v>
      </c>
      <c r="J538" s="173">
        <f>J539+J541+J543+J545</f>
        <v>150</v>
      </c>
    </row>
    <row r="539" spans="1:10" s="19" customFormat="1" ht="22.5">
      <c r="A539" s="7" t="s">
        <v>508</v>
      </c>
      <c r="B539" s="46" t="s">
        <v>285</v>
      </c>
      <c r="C539" s="46" t="s">
        <v>195</v>
      </c>
      <c r="D539" s="46" t="s">
        <v>259</v>
      </c>
      <c r="E539" s="46" t="s">
        <v>283</v>
      </c>
      <c r="F539" s="173">
        <v>50</v>
      </c>
      <c r="G539" s="173">
        <v>0</v>
      </c>
      <c r="H539" s="173">
        <v>0</v>
      </c>
      <c r="I539" s="173">
        <v>0</v>
      </c>
      <c r="J539" s="173">
        <f t="shared" si="27"/>
        <v>50</v>
      </c>
    </row>
    <row r="540" spans="1:10" s="19" customFormat="1" ht="22.5">
      <c r="A540" s="8" t="s">
        <v>31</v>
      </c>
      <c r="B540" s="45" t="s">
        <v>285</v>
      </c>
      <c r="C540" s="45" t="s">
        <v>195</v>
      </c>
      <c r="D540" s="45" t="s">
        <v>259</v>
      </c>
      <c r="E540" s="45" t="s">
        <v>30</v>
      </c>
      <c r="F540" s="173">
        <v>50</v>
      </c>
      <c r="G540" s="173">
        <v>0</v>
      </c>
      <c r="H540" s="173">
        <v>0</v>
      </c>
      <c r="I540" s="173">
        <v>0</v>
      </c>
      <c r="J540" s="173">
        <f t="shared" si="27"/>
        <v>50</v>
      </c>
    </row>
    <row r="541" spans="1:10" s="19" customFormat="1" ht="22.5">
      <c r="A541" s="7" t="s">
        <v>646</v>
      </c>
      <c r="B541" s="46" t="s">
        <v>285</v>
      </c>
      <c r="C541" s="46" t="s">
        <v>195</v>
      </c>
      <c r="D541" s="46" t="s">
        <v>261</v>
      </c>
      <c r="E541" s="46" t="s">
        <v>283</v>
      </c>
      <c r="F541" s="173">
        <v>50</v>
      </c>
      <c r="G541" s="173">
        <v>0</v>
      </c>
      <c r="H541" s="173">
        <v>0</v>
      </c>
      <c r="I541" s="173">
        <v>0</v>
      </c>
      <c r="J541" s="173">
        <f t="shared" si="27"/>
        <v>50</v>
      </c>
    </row>
    <row r="542" spans="1:10" s="19" customFormat="1" ht="22.5">
      <c r="A542" s="8" t="s">
        <v>31</v>
      </c>
      <c r="B542" s="45" t="s">
        <v>285</v>
      </c>
      <c r="C542" s="45" t="s">
        <v>195</v>
      </c>
      <c r="D542" s="45" t="s">
        <v>261</v>
      </c>
      <c r="E542" s="45" t="s">
        <v>30</v>
      </c>
      <c r="F542" s="173">
        <v>50</v>
      </c>
      <c r="G542" s="173">
        <v>0</v>
      </c>
      <c r="H542" s="173">
        <v>0</v>
      </c>
      <c r="I542" s="173">
        <v>0</v>
      </c>
      <c r="J542" s="173">
        <f t="shared" si="27"/>
        <v>50</v>
      </c>
    </row>
    <row r="543" spans="1:10" s="21" customFormat="1" ht="56.25">
      <c r="A543" s="7" t="s">
        <v>644</v>
      </c>
      <c r="B543" s="46" t="s">
        <v>285</v>
      </c>
      <c r="C543" s="46" t="s">
        <v>195</v>
      </c>
      <c r="D543" s="46" t="s">
        <v>260</v>
      </c>
      <c r="E543" s="46" t="s">
        <v>283</v>
      </c>
      <c r="F543" s="173">
        <v>101.944</v>
      </c>
      <c r="G543" s="173">
        <f>G544</f>
        <v>-101.944</v>
      </c>
      <c r="H543" s="173">
        <f>H544</f>
        <v>0</v>
      </c>
      <c r="I543" s="173">
        <f>I544</f>
        <v>0</v>
      </c>
      <c r="J543" s="173">
        <f>J544</f>
        <v>0</v>
      </c>
    </row>
    <row r="544" spans="1:10" s="19" customFormat="1" ht="22.5">
      <c r="A544" s="8" t="s">
        <v>31</v>
      </c>
      <c r="B544" s="45" t="s">
        <v>285</v>
      </c>
      <c r="C544" s="45" t="s">
        <v>195</v>
      </c>
      <c r="D544" s="45" t="s">
        <v>260</v>
      </c>
      <c r="E544" s="45" t="s">
        <v>30</v>
      </c>
      <c r="F544" s="173">
        <v>101.944</v>
      </c>
      <c r="G544" s="173">
        <v>-101.944</v>
      </c>
      <c r="H544" s="173">
        <v>0</v>
      </c>
      <c r="I544" s="173">
        <v>0</v>
      </c>
      <c r="J544" s="173">
        <f t="shared" si="27"/>
        <v>0</v>
      </c>
    </row>
    <row r="545" spans="1:10" s="19" customFormat="1" ht="33.75">
      <c r="A545" s="7" t="s">
        <v>642</v>
      </c>
      <c r="B545" s="46" t="s">
        <v>285</v>
      </c>
      <c r="C545" s="46" t="s">
        <v>195</v>
      </c>
      <c r="D545" s="46" t="s">
        <v>262</v>
      </c>
      <c r="E545" s="46" t="s">
        <v>283</v>
      </c>
      <c r="F545" s="173">
        <v>50</v>
      </c>
      <c r="G545" s="173">
        <f>G546+G547</f>
        <v>0</v>
      </c>
      <c r="H545" s="173">
        <f>H546+H547</f>
        <v>0</v>
      </c>
      <c r="I545" s="173">
        <f>I546+I547</f>
        <v>0</v>
      </c>
      <c r="J545" s="173">
        <f>J546+J547</f>
        <v>50</v>
      </c>
    </row>
    <row r="546" spans="1:10" s="19" customFormat="1" ht="22.5">
      <c r="A546" s="8" t="s">
        <v>31</v>
      </c>
      <c r="B546" s="45" t="s">
        <v>285</v>
      </c>
      <c r="C546" s="45" t="s">
        <v>195</v>
      </c>
      <c r="D546" s="45" t="s">
        <v>262</v>
      </c>
      <c r="E546" s="45" t="s">
        <v>30</v>
      </c>
      <c r="F546" s="173">
        <v>50</v>
      </c>
      <c r="G546" s="173">
        <v>-6</v>
      </c>
      <c r="H546" s="173">
        <v>0</v>
      </c>
      <c r="I546" s="173">
        <v>0</v>
      </c>
      <c r="J546" s="173">
        <f t="shared" si="27"/>
        <v>44</v>
      </c>
    </row>
    <row r="547" spans="1:10" s="19" customFormat="1" ht="19.5" customHeight="1">
      <c r="A547" s="8" t="s">
        <v>24</v>
      </c>
      <c r="B547" s="45" t="s">
        <v>285</v>
      </c>
      <c r="C547" s="45" t="s">
        <v>195</v>
      </c>
      <c r="D547" s="45" t="s">
        <v>262</v>
      </c>
      <c r="E547" s="45" t="s">
        <v>23</v>
      </c>
      <c r="F547" s="173">
        <v>0</v>
      </c>
      <c r="G547" s="173">
        <v>6</v>
      </c>
      <c r="H547" s="173">
        <v>0</v>
      </c>
      <c r="I547" s="173">
        <v>0</v>
      </c>
      <c r="J547" s="173">
        <f>F547+G547+H547+I547</f>
        <v>6</v>
      </c>
    </row>
    <row r="548" spans="1:10" s="19" customFormat="1" ht="12.75">
      <c r="A548" s="7" t="s">
        <v>149</v>
      </c>
      <c r="B548" s="46" t="s">
        <v>285</v>
      </c>
      <c r="C548" s="46" t="s">
        <v>195</v>
      </c>
      <c r="D548" s="46" t="s">
        <v>96</v>
      </c>
      <c r="E548" s="46" t="s">
        <v>283</v>
      </c>
      <c r="F548" s="63">
        <v>2417.478</v>
      </c>
      <c r="G548" s="63">
        <f>G555+G549+G551+G553</f>
        <v>3.249</v>
      </c>
      <c r="H548" s="63">
        <f>H555+H549+H551+H553</f>
        <v>0</v>
      </c>
      <c r="I548" s="63">
        <f>I555+I549+I551+I553</f>
        <v>0</v>
      </c>
      <c r="J548" s="63">
        <f>J555+J549+J551+J553</f>
        <v>2420.727</v>
      </c>
    </row>
    <row r="549" spans="1:10" s="19" customFormat="1" ht="191.25">
      <c r="A549" s="34" t="s">
        <v>404</v>
      </c>
      <c r="B549" s="46" t="s">
        <v>285</v>
      </c>
      <c r="C549" s="46" t="s">
        <v>195</v>
      </c>
      <c r="D549" s="46" t="s">
        <v>405</v>
      </c>
      <c r="E549" s="46" t="s">
        <v>283</v>
      </c>
      <c r="F549" s="173">
        <v>116</v>
      </c>
      <c r="G549" s="173">
        <v>0</v>
      </c>
      <c r="H549" s="173">
        <v>0</v>
      </c>
      <c r="I549" s="173">
        <v>0</v>
      </c>
      <c r="J549" s="173">
        <f t="shared" si="27"/>
        <v>116</v>
      </c>
    </row>
    <row r="550" spans="1:10" s="19" customFormat="1" ht="53.25" customHeight="1">
      <c r="A550" s="8" t="s">
        <v>28</v>
      </c>
      <c r="B550" s="45" t="s">
        <v>285</v>
      </c>
      <c r="C550" s="45" t="s">
        <v>195</v>
      </c>
      <c r="D550" s="45" t="s">
        <v>405</v>
      </c>
      <c r="E550" s="45" t="s">
        <v>26</v>
      </c>
      <c r="F550" s="173">
        <v>116</v>
      </c>
      <c r="G550" s="173">
        <v>0</v>
      </c>
      <c r="H550" s="173">
        <v>0</v>
      </c>
      <c r="I550" s="173">
        <v>0</v>
      </c>
      <c r="J550" s="173">
        <f t="shared" si="27"/>
        <v>116</v>
      </c>
    </row>
    <row r="551" spans="1:10" s="19" customFormat="1" ht="123.75">
      <c r="A551" s="7" t="s">
        <v>700</v>
      </c>
      <c r="B551" s="46" t="s">
        <v>285</v>
      </c>
      <c r="C551" s="46" t="s">
        <v>195</v>
      </c>
      <c r="D551" s="46" t="s">
        <v>701</v>
      </c>
      <c r="E551" s="46" t="s">
        <v>283</v>
      </c>
      <c r="F551" s="57">
        <v>0</v>
      </c>
      <c r="G551" s="57">
        <f>G552</f>
        <v>0</v>
      </c>
      <c r="H551" s="57">
        <f>H552</f>
        <v>0</v>
      </c>
      <c r="I551" s="57">
        <f>I552</f>
        <v>0</v>
      </c>
      <c r="J551" s="57">
        <f>J552</f>
        <v>0</v>
      </c>
    </row>
    <row r="552" spans="1:10" s="19" customFormat="1" ht="33.75">
      <c r="A552" s="8" t="s">
        <v>27</v>
      </c>
      <c r="B552" s="45" t="s">
        <v>285</v>
      </c>
      <c r="C552" s="45" t="s">
        <v>195</v>
      </c>
      <c r="D552" s="45" t="s">
        <v>701</v>
      </c>
      <c r="E552" s="45" t="s">
        <v>30</v>
      </c>
      <c r="F552" s="173">
        <v>0</v>
      </c>
      <c r="G552" s="173">
        <v>0</v>
      </c>
      <c r="H552" s="173">
        <v>0</v>
      </c>
      <c r="I552" s="173">
        <v>0</v>
      </c>
      <c r="J552" s="173">
        <f>F552+G552+H552+I552</f>
        <v>0</v>
      </c>
    </row>
    <row r="553" spans="1:10" s="19" customFormat="1" ht="135">
      <c r="A553" s="7" t="s">
        <v>702</v>
      </c>
      <c r="B553" s="46" t="s">
        <v>285</v>
      </c>
      <c r="C553" s="46" t="s">
        <v>195</v>
      </c>
      <c r="D553" s="46" t="s">
        <v>756</v>
      </c>
      <c r="E553" s="46" t="s">
        <v>283</v>
      </c>
      <c r="F553" s="57">
        <v>0.001</v>
      </c>
      <c r="G553" s="57">
        <f>G554</f>
        <v>-0.001</v>
      </c>
      <c r="H553" s="57">
        <f>H554</f>
        <v>0</v>
      </c>
      <c r="I553" s="57">
        <f>I554</f>
        <v>0</v>
      </c>
      <c r="J553" s="57">
        <f>J554</f>
        <v>0</v>
      </c>
    </row>
    <row r="554" spans="1:10" s="19" customFormat="1" ht="33.75">
      <c r="A554" s="8" t="s">
        <v>27</v>
      </c>
      <c r="B554" s="45" t="s">
        <v>285</v>
      </c>
      <c r="C554" s="45" t="s">
        <v>195</v>
      </c>
      <c r="D554" s="45" t="s">
        <v>756</v>
      </c>
      <c r="E554" s="45" t="s">
        <v>30</v>
      </c>
      <c r="F554" s="173">
        <v>0.001</v>
      </c>
      <c r="G554" s="173">
        <v>-0.001</v>
      </c>
      <c r="H554" s="173">
        <v>0</v>
      </c>
      <c r="I554" s="173">
        <v>0</v>
      </c>
      <c r="J554" s="173">
        <f>F554+G554+H554+I554</f>
        <v>0</v>
      </c>
    </row>
    <row r="555" spans="1:10" s="19" customFormat="1" ht="12.75">
      <c r="A555" s="7" t="s">
        <v>95</v>
      </c>
      <c r="B555" s="46" t="s">
        <v>285</v>
      </c>
      <c r="C555" s="46" t="s">
        <v>195</v>
      </c>
      <c r="D555" s="46" t="s">
        <v>97</v>
      </c>
      <c r="E555" s="45"/>
      <c r="F555" s="173">
        <v>2301.477</v>
      </c>
      <c r="G555" s="173">
        <f>G556</f>
        <v>3.25</v>
      </c>
      <c r="H555" s="173">
        <f>H556</f>
        <v>0</v>
      </c>
      <c r="I555" s="173">
        <f>I556</f>
        <v>0</v>
      </c>
      <c r="J555" s="173">
        <f>J556</f>
        <v>2304.727</v>
      </c>
    </row>
    <row r="556" spans="1:10" s="19" customFormat="1" ht="22.5">
      <c r="A556" s="7" t="s">
        <v>220</v>
      </c>
      <c r="B556" s="46" t="s">
        <v>285</v>
      </c>
      <c r="C556" s="46" t="s">
        <v>195</v>
      </c>
      <c r="D556" s="46" t="s">
        <v>109</v>
      </c>
      <c r="E556" s="46" t="s">
        <v>283</v>
      </c>
      <c r="F556" s="173">
        <v>2301.477</v>
      </c>
      <c r="G556" s="173">
        <f>G557+G558</f>
        <v>3.25</v>
      </c>
      <c r="H556" s="173">
        <f>H557+H558</f>
        <v>0</v>
      </c>
      <c r="I556" s="173">
        <f>I557+I558</f>
        <v>0</v>
      </c>
      <c r="J556" s="173">
        <f>J557+J558</f>
        <v>2304.727</v>
      </c>
    </row>
    <row r="557" spans="1:10" s="20" customFormat="1" ht="22.5">
      <c r="A557" s="8" t="s">
        <v>31</v>
      </c>
      <c r="B557" s="45" t="s">
        <v>285</v>
      </c>
      <c r="C557" s="45" t="s">
        <v>195</v>
      </c>
      <c r="D557" s="45" t="s">
        <v>109</v>
      </c>
      <c r="E557" s="45" t="s">
        <v>30</v>
      </c>
      <c r="F557" s="173">
        <v>2231.477</v>
      </c>
      <c r="G557" s="173">
        <v>3.25</v>
      </c>
      <c r="H557" s="173">
        <v>0</v>
      </c>
      <c r="I557" s="173">
        <v>0</v>
      </c>
      <c r="J557" s="173">
        <f t="shared" si="27"/>
        <v>2234.727</v>
      </c>
    </row>
    <row r="558" spans="1:10" s="20" customFormat="1" ht="12.75">
      <c r="A558" s="8" t="s">
        <v>22</v>
      </c>
      <c r="B558" s="45" t="s">
        <v>285</v>
      </c>
      <c r="C558" s="45" t="s">
        <v>195</v>
      </c>
      <c r="D558" s="45" t="s">
        <v>109</v>
      </c>
      <c r="E558" s="45" t="s">
        <v>21</v>
      </c>
      <c r="F558" s="173">
        <v>70</v>
      </c>
      <c r="G558" s="173">
        <v>0</v>
      </c>
      <c r="H558" s="173">
        <v>0</v>
      </c>
      <c r="I558" s="173">
        <v>0</v>
      </c>
      <c r="J558" s="173">
        <f>F558+G558+H558+I558</f>
        <v>70</v>
      </c>
    </row>
    <row r="559" spans="1:10" s="19" customFormat="1" ht="12.75" customHeight="1">
      <c r="A559" s="5" t="s">
        <v>214</v>
      </c>
      <c r="B559" s="44" t="s">
        <v>285</v>
      </c>
      <c r="C559" s="44" t="s">
        <v>215</v>
      </c>
      <c r="D559" s="45"/>
      <c r="E559" s="45"/>
      <c r="F559" s="172">
        <v>1736.5999999999997</v>
      </c>
      <c r="G559" s="172">
        <f>G560</f>
        <v>0</v>
      </c>
      <c r="H559" s="172">
        <f>H560</f>
        <v>0</v>
      </c>
      <c r="I559" s="172">
        <f>I560</f>
        <v>0</v>
      </c>
      <c r="J559" s="172">
        <f>J560</f>
        <v>1736.5999999999997</v>
      </c>
    </row>
    <row r="560" spans="1:10" s="21" customFormat="1" ht="33.75" customHeight="1">
      <c r="A560" s="7" t="s">
        <v>407</v>
      </c>
      <c r="B560" s="46" t="s">
        <v>285</v>
      </c>
      <c r="C560" s="46" t="s">
        <v>215</v>
      </c>
      <c r="D560" s="46" t="s">
        <v>551</v>
      </c>
      <c r="E560" s="46" t="s">
        <v>283</v>
      </c>
      <c r="F560" s="173">
        <v>1736.5999999999997</v>
      </c>
      <c r="G560" s="173">
        <f>G561+G562+G563</f>
        <v>0</v>
      </c>
      <c r="H560" s="173">
        <f>H561+H562+H563</f>
        <v>0</v>
      </c>
      <c r="I560" s="173">
        <f>I561+I562+I563</f>
        <v>0</v>
      </c>
      <c r="J560" s="173">
        <f>J561+J562+J563</f>
        <v>1736.5999999999997</v>
      </c>
    </row>
    <row r="561" spans="1:10" s="19" customFormat="1" ht="45" customHeight="1">
      <c r="A561" s="8" t="s">
        <v>28</v>
      </c>
      <c r="B561" s="45" t="s">
        <v>285</v>
      </c>
      <c r="C561" s="45" t="s">
        <v>215</v>
      </c>
      <c r="D561" s="45" t="s">
        <v>551</v>
      </c>
      <c r="E561" s="45" t="s">
        <v>26</v>
      </c>
      <c r="F561" s="173">
        <v>1320.5769999999998</v>
      </c>
      <c r="G561" s="173">
        <v>0</v>
      </c>
      <c r="H561" s="173">
        <v>0</v>
      </c>
      <c r="I561" s="173">
        <v>0</v>
      </c>
      <c r="J561" s="173">
        <f t="shared" si="27"/>
        <v>1320.5769999999998</v>
      </c>
    </row>
    <row r="562" spans="1:10" s="19" customFormat="1" ht="24.75" customHeight="1">
      <c r="A562" s="8" t="s">
        <v>31</v>
      </c>
      <c r="B562" s="45" t="s">
        <v>285</v>
      </c>
      <c r="C562" s="45" t="s">
        <v>215</v>
      </c>
      <c r="D562" s="45" t="s">
        <v>551</v>
      </c>
      <c r="E562" s="45" t="s">
        <v>30</v>
      </c>
      <c r="F562" s="173">
        <v>366.134</v>
      </c>
      <c r="G562" s="173">
        <v>0</v>
      </c>
      <c r="H562" s="173">
        <v>0</v>
      </c>
      <c r="I562" s="173">
        <v>0</v>
      </c>
      <c r="J562" s="173">
        <f aca="true" t="shared" si="29" ref="J562:J568">F562+G562+H562+I562</f>
        <v>366.134</v>
      </c>
    </row>
    <row r="563" spans="1:10" s="19" customFormat="1" ht="24.75" customHeight="1">
      <c r="A563" s="8" t="s">
        <v>22</v>
      </c>
      <c r="B563" s="45" t="s">
        <v>285</v>
      </c>
      <c r="C563" s="45" t="s">
        <v>215</v>
      </c>
      <c r="D563" s="45" t="s">
        <v>551</v>
      </c>
      <c r="E563" s="45" t="s">
        <v>21</v>
      </c>
      <c r="F563" s="173">
        <v>49.889</v>
      </c>
      <c r="G563" s="173">
        <v>0</v>
      </c>
      <c r="H563" s="173">
        <v>0</v>
      </c>
      <c r="I563" s="173">
        <v>0</v>
      </c>
      <c r="J563" s="173">
        <f t="shared" si="29"/>
        <v>49.889</v>
      </c>
    </row>
    <row r="564" spans="1:10" s="19" customFormat="1" ht="31.5">
      <c r="A564" s="5" t="s">
        <v>203</v>
      </c>
      <c r="B564" s="44" t="s">
        <v>285</v>
      </c>
      <c r="C564" s="44" t="s">
        <v>202</v>
      </c>
      <c r="D564" s="44"/>
      <c r="E564" s="44"/>
      <c r="F564" s="62">
        <v>1697.2</v>
      </c>
      <c r="G564" s="62">
        <f aca="true" t="shared" si="30" ref="G564:J567">G565</f>
        <v>0</v>
      </c>
      <c r="H564" s="62">
        <f t="shared" si="30"/>
        <v>0</v>
      </c>
      <c r="I564" s="62">
        <f t="shared" si="30"/>
        <v>0</v>
      </c>
      <c r="J564" s="62">
        <f t="shared" si="30"/>
        <v>1697.2</v>
      </c>
    </row>
    <row r="565" spans="1:10" s="19" customFormat="1" ht="12.75">
      <c r="A565" s="7" t="s">
        <v>120</v>
      </c>
      <c r="B565" s="46" t="s">
        <v>285</v>
      </c>
      <c r="C565" s="46" t="s">
        <v>202</v>
      </c>
      <c r="D565" s="46" t="s">
        <v>247</v>
      </c>
      <c r="E565" s="46" t="s">
        <v>283</v>
      </c>
      <c r="F565" s="63">
        <v>1697.2</v>
      </c>
      <c r="G565" s="63">
        <f t="shared" si="30"/>
        <v>0</v>
      </c>
      <c r="H565" s="63">
        <f t="shared" si="30"/>
        <v>0</v>
      </c>
      <c r="I565" s="63">
        <f t="shared" si="30"/>
        <v>0</v>
      </c>
      <c r="J565" s="63">
        <f t="shared" si="30"/>
        <v>1697.2</v>
      </c>
    </row>
    <row r="566" spans="1:10" s="19" customFormat="1" ht="12.75">
      <c r="A566" s="7" t="s">
        <v>39</v>
      </c>
      <c r="B566" s="46" t="s">
        <v>285</v>
      </c>
      <c r="C566" s="46" t="s">
        <v>202</v>
      </c>
      <c r="D566" s="46" t="s">
        <v>248</v>
      </c>
      <c r="E566" s="46" t="s">
        <v>283</v>
      </c>
      <c r="F566" s="63">
        <v>1697.2</v>
      </c>
      <c r="G566" s="63">
        <f t="shared" si="30"/>
        <v>0</v>
      </c>
      <c r="H566" s="63">
        <f t="shared" si="30"/>
        <v>0</v>
      </c>
      <c r="I566" s="63">
        <f t="shared" si="30"/>
        <v>0</v>
      </c>
      <c r="J566" s="63">
        <f t="shared" si="30"/>
        <v>1697.2</v>
      </c>
    </row>
    <row r="567" spans="1:10" s="19" customFormat="1" ht="57.75" customHeight="1">
      <c r="A567" s="7" t="s">
        <v>639</v>
      </c>
      <c r="B567" s="46" t="s">
        <v>285</v>
      </c>
      <c r="C567" s="46" t="s">
        <v>202</v>
      </c>
      <c r="D567" s="46" t="s">
        <v>263</v>
      </c>
      <c r="E567" s="46" t="s">
        <v>283</v>
      </c>
      <c r="F567" s="63">
        <v>1697.2</v>
      </c>
      <c r="G567" s="63">
        <f t="shared" si="30"/>
        <v>0</v>
      </c>
      <c r="H567" s="63">
        <f t="shared" si="30"/>
        <v>0</v>
      </c>
      <c r="I567" s="63">
        <f t="shared" si="30"/>
        <v>0</v>
      </c>
      <c r="J567" s="63">
        <f t="shared" si="30"/>
        <v>1697.2</v>
      </c>
    </row>
    <row r="568" spans="1:10" s="19" customFormat="1" ht="22.5">
      <c r="A568" s="8" t="s">
        <v>31</v>
      </c>
      <c r="B568" s="45" t="s">
        <v>285</v>
      </c>
      <c r="C568" s="45" t="s">
        <v>202</v>
      </c>
      <c r="D568" s="45" t="s">
        <v>263</v>
      </c>
      <c r="E568" s="45" t="s">
        <v>30</v>
      </c>
      <c r="F568" s="173">
        <v>1697.2</v>
      </c>
      <c r="G568" s="173">
        <v>0</v>
      </c>
      <c r="H568" s="173">
        <v>0</v>
      </c>
      <c r="I568" s="173">
        <v>0</v>
      </c>
      <c r="J568" s="173">
        <f t="shared" si="29"/>
        <v>1697.2</v>
      </c>
    </row>
    <row r="569" spans="1:10" s="19" customFormat="1" ht="12.75">
      <c r="A569" s="188" t="s">
        <v>758</v>
      </c>
      <c r="B569" s="2" t="s">
        <v>285</v>
      </c>
      <c r="C569" s="2" t="s">
        <v>757</v>
      </c>
      <c r="D569" s="45"/>
      <c r="E569" s="45"/>
      <c r="F569" s="64">
        <v>339.2</v>
      </c>
      <c r="G569" s="64">
        <f aca="true" t="shared" si="31" ref="G569:J571">G570</f>
        <v>0</v>
      </c>
      <c r="H569" s="64">
        <f t="shared" si="31"/>
        <v>0</v>
      </c>
      <c r="I569" s="64">
        <f t="shared" si="31"/>
        <v>0</v>
      </c>
      <c r="J569" s="64">
        <f t="shared" si="31"/>
        <v>339.2</v>
      </c>
    </row>
    <row r="570" spans="1:10" s="19" customFormat="1" ht="37.5" customHeight="1">
      <c r="A570" s="144" t="s">
        <v>1035</v>
      </c>
      <c r="B570" s="45" t="s">
        <v>285</v>
      </c>
      <c r="C570" s="45" t="s">
        <v>757</v>
      </c>
      <c r="D570" s="45" t="s">
        <v>550</v>
      </c>
      <c r="E570" s="45" t="s">
        <v>283</v>
      </c>
      <c r="F570" s="57">
        <v>339.2</v>
      </c>
      <c r="G570" s="57">
        <f t="shared" si="31"/>
        <v>0</v>
      </c>
      <c r="H570" s="57">
        <f t="shared" si="31"/>
        <v>0</v>
      </c>
      <c r="I570" s="57">
        <f t="shared" si="31"/>
        <v>0</v>
      </c>
      <c r="J570" s="57">
        <f t="shared" si="31"/>
        <v>339.2</v>
      </c>
    </row>
    <row r="571" spans="1:10" s="19" customFormat="1" ht="92.25" customHeight="1">
      <c r="A571" s="144" t="s">
        <v>1034</v>
      </c>
      <c r="B571" s="45" t="s">
        <v>285</v>
      </c>
      <c r="C571" s="45" t="s">
        <v>757</v>
      </c>
      <c r="D571" s="45" t="s">
        <v>1029</v>
      </c>
      <c r="E571" s="45" t="s">
        <v>283</v>
      </c>
      <c r="F571" s="57">
        <v>339.2</v>
      </c>
      <c r="G571" s="57">
        <f t="shared" si="31"/>
        <v>0</v>
      </c>
      <c r="H571" s="57">
        <f t="shared" si="31"/>
        <v>0</v>
      </c>
      <c r="I571" s="57">
        <f t="shared" si="31"/>
        <v>0</v>
      </c>
      <c r="J571" s="57">
        <f t="shared" si="31"/>
        <v>339.2</v>
      </c>
    </row>
    <row r="572" spans="1:10" s="19" customFormat="1" ht="22.5">
      <c r="A572" s="8" t="s">
        <v>31</v>
      </c>
      <c r="B572" s="45" t="s">
        <v>285</v>
      </c>
      <c r="C572" s="45" t="s">
        <v>757</v>
      </c>
      <c r="D572" s="45" t="s">
        <v>1029</v>
      </c>
      <c r="E572" s="45" t="s">
        <v>30</v>
      </c>
      <c r="F572" s="173">
        <v>339.2</v>
      </c>
      <c r="G572" s="173">
        <v>0</v>
      </c>
      <c r="H572" s="173">
        <v>0</v>
      </c>
      <c r="I572" s="173">
        <v>0</v>
      </c>
      <c r="J572" s="173">
        <f>F572+G572+H572+I572</f>
        <v>339.2</v>
      </c>
    </row>
    <row r="573" spans="1:10" s="19" customFormat="1" ht="12" customHeight="1">
      <c r="A573" s="5" t="s">
        <v>221</v>
      </c>
      <c r="B573" s="44" t="s">
        <v>285</v>
      </c>
      <c r="C573" s="44" t="s">
        <v>222</v>
      </c>
      <c r="D573" s="44"/>
      <c r="E573" s="44"/>
      <c r="F573" s="62">
        <v>396.5</v>
      </c>
      <c r="G573" s="62">
        <f>G574+G578</f>
        <v>0</v>
      </c>
      <c r="H573" s="62">
        <f>H574+H578</f>
        <v>0</v>
      </c>
      <c r="I573" s="62">
        <f>I574+I578</f>
        <v>0</v>
      </c>
      <c r="J573" s="62">
        <f>J574+J578</f>
        <v>396.5</v>
      </c>
    </row>
    <row r="574" spans="1:10" s="19" customFormat="1" ht="27.75" customHeight="1">
      <c r="A574" s="7" t="s">
        <v>528</v>
      </c>
      <c r="B574" s="46" t="s">
        <v>285</v>
      </c>
      <c r="C574" s="46" t="s">
        <v>222</v>
      </c>
      <c r="D574" s="46" t="s">
        <v>302</v>
      </c>
      <c r="E574" s="46" t="s">
        <v>283</v>
      </c>
      <c r="F574" s="63">
        <v>0</v>
      </c>
      <c r="G574" s="63">
        <f>G575</f>
        <v>0</v>
      </c>
      <c r="H574" s="63">
        <f>H575</f>
        <v>0</v>
      </c>
      <c r="I574" s="63">
        <f>I575</f>
        <v>0</v>
      </c>
      <c r="J574" s="63">
        <f>J575</f>
        <v>0</v>
      </c>
    </row>
    <row r="575" spans="1:10" s="19" customFormat="1" ht="24.75" customHeight="1">
      <c r="A575" s="7" t="s">
        <v>223</v>
      </c>
      <c r="B575" s="46" t="s">
        <v>285</v>
      </c>
      <c r="C575" s="46" t="s">
        <v>222</v>
      </c>
      <c r="D575" s="46" t="s">
        <v>409</v>
      </c>
      <c r="E575" s="46" t="s">
        <v>283</v>
      </c>
      <c r="F575" s="63">
        <v>0</v>
      </c>
      <c r="G575" s="63">
        <f>G576+G577</f>
        <v>0</v>
      </c>
      <c r="H575" s="63">
        <f>H576+H577</f>
        <v>0</v>
      </c>
      <c r="I575" s="63">
        <f>I576+I577</f>
        <v>0</v>
      </c>
      <c r="J575" s="63">
        <f>J576+J577</f>
        <v>0</v>
      </c>
    </row>
    <row r="576" spans="1:10" s="19" customFormat="1" ht="47.25" customHeight="1">
      <c r="A576" s="8" t="s">
        <v>28</v>
      </c>
      <c r="B576" s="45" t="s">
        <v>285</v>
      </c>
      <c r="C576" s="45" t="s">
        <v>222</v>
      </c>
      <c r="D576" s="45" t="s">
        <v>409</v>
      </c>
      <c r="E576" s="45" t="s">
        <v>26</v>
      </c>
      <c r="F576" s="173">
        <v>0</v>
      </c>
      <c r="G576" s="173">
        <v>0</v>
      </c>
      <c r="H576" s="173">
        <v>0</v>
      </c>
      <c r="I576" s="173">
        <v>0</v>
      </c>
      <c r="J576" s="173">
        <f>F576+G576+H576+I576</f>
        <v>0</v>
      </c>
    </row>
    <row r="577" spans="1:10" s="19" customFormat="1" ht="24" customHeight="1">
      <c r="A577" s="8" t="s">
        <v>31</v>
      </c>
      <c r="B577" s="45" t="s">
        <v>285</v>
      </c>
      <c r="C577" s="45" t="s">
        <v>222</v>
      </c>
      <c r="D577" s="45" t="s">
        <v>409</v>
      </c>
      <c r="E577" s="45" t="s">
        <v>30</v>
      </c>
      <c r="F577" s="173">
        <v>0</v>
      </c>
      <c r="G577" s="173">
        <v>0</v>
      </c>
      <c r="H577" s="173">
        <v>0</v>
      </c>
      <c r="I577" s="173">
        <v>0</v>
      </c>
      <c r="J577" s="173">
        <f>F577+G577+H577+I577</f>
        <v>0</v>
      </c>
    </row>
    <row r="578" spans="1:10" s="19" customFormat="1" ht="24" customHeight="1">
      <c r="A578" s="7" t="s">
        <v>528</v>
      </c>
      <c r="B578" s="46" t="s">
        <v>285</v>
      </c>
      <c r="C578" s="46" t="s">
        <v>222</v>
      </c>
      <c r="D578" s="45" t="s">
        <v>852</v>
      </c>
      <c r="E578" s="45" t="s">
        <v>283</v>
      </c>
      <c r="F578" s="57">
        <v>396.5</v>
      </c>
      <c r="G578" s="57">
        <f>G579</f>
        <v>0</v>
      </c>
      <c r="H578" s="57">
        <f>H579</f>
        <v>0</v>
      </c>
      <c r="I578" s="57">
        <f>I579</f>
        <v>0</v>
      </c>
      <c r="J578" s="57">
        <f>J579</f>
        <v>396.5</v>
      </c>
    </row>
    <row r="579" spans="1:10" s="19" customFormat="1" ht="24" customHeight="1">
      <c r="A579" s="7" t="s">
        <v>223</v>
      </c>
      <c r="B579" s="46" t="s">
        <v>285</v>
      </c>
      <c r="C579" s="46" t="s">
        <v>222</v>
      </c>
      <c r="D579" s="45" t="s">
        <v>851</v>
      </c>
      <c r="E579" s="45" t="s">
        <v>283</v>
      </c>
      <c r="F579" s="57">
        <v>396.5</v>
      </c>
      <c r="G579" s="57">
        <f>G580+G581</f>
        <v>0</v>
      </c>
      <c r="H579" s="57">
        <f>H580+H581</f>
        <v>0</v>
      </c>
      <c r="I579" s="57">
        <f>I580+I581</f>
        <v>0</v>
      </c>
      <c r="J579" s="57">
        <f>J580+J581</f>
        <v>396.5</v>
      </c>
    </row>
    <row r="580" spans="1:10" s="19" customFormat="1" ht="24" customHeight="1">
      <c r="A580" s="8" t="s">
        <v>28</v>
      </c>
      <c r="B580" s="45" t="s">
        <v>285</v>
      </c>
      <c r="C580" s="45" t="s">
        <v>222</v>
      </c>
      <c r="D580" s="45" t="s">
        <v>851</v>
      </c>
      <c r="E580" s="45" t="s">
        <v>26</v>
      </c>
      <c r="F580" s="173">
        <v>365.5</v>
      </c>
      <c r="G580" s="173">
        <v>0</v>
      </c>
      <c r="H580" s="173">
        <v>0</v>
      </c>
      <c r="I580" s="173">
        <v>0</v>
      </c>
      <c r="J580" s="173">
        <f>F580+G580+H580+I580</f>
        <v>365.5</v>
      </c>
    </row>
    <row r="581" spans="1:10" s="19" customFormat="1" ht="24" customHeight="1">
      <c r="A581" s="8" t="s">
        <v>31</v>
      </c>
      <c r="B581" s="45" t="s">
        <v>285</v>
      </c>
      <c r="C581" s="45" t="s">
        <v>222</v>
      </c>
      <c r="D581" s="45" t="s">
        <v>851</v>
      </c>
      <c r="E581" s="45" t="s">
        <v>30</v>
      </c>
      <c r="F581" s="173">
        <v>31</v>
      </c>
      <c r="G581" s="173">
        <v>0</v>
      </c>
      <c r="H581" s="173">
        <v>0</v>
      </c>
      <c r="I581" s="173">
        <v>0</v>
      </c>
      <c r="J581" s="173">
        <f>F581+G581+H581+I581</f>
        <v>31</v>
      </c>
    </row>
    <row r="582" spans="1:10" s="28" customFormat="1" ht="14.25" customHeight="1">
      <c r="A582" s="5" t="s">
        <v>33</v>
      </c>
      <c r="B582" s="44" t="s">
        <v>285</v>
      </c>
      <c r="C582" s="44" t="s">
        <v>73</v>
      </c>
      <c r="D582" s="44"/>
      <c r="E582" s="44"/>
      <c r="F582" s="62">
        <v>0</v>
      </c>
      <c r="G582" s="62">
        <f>G583+G585</f>
        <v>0</v>
      </c>
      <c r="H582" s="62">
        <f>H583+H585</f>
        <v>0</v>
      </c>
      <c r="I582" s="62">
        <f>I583+I585</f>
        <v>0</v>
      </c>
      <c r="J582" s="62">
        <f>J583+J585</f>
        <v>0</v>
      </c>
    </row>
    <row r="583" spans="1:10" s="28" customFormat="1" ht="34.5" customHeight="1">
      <c r="A583" s="7" t="s">
        <v>410</v>
      </c>
      <c r="B583" s="46" t="s">
        <v>285</v>
      </c>
      <c r="C583" s="46" t="s">
        <v>73</v>
      </c>
      <c r="D583" s="46" t="s">
        <v>411</v>
      </c>
      <c r="E583" s="46" t="s">
        <v>283</v>
      </c>
      <c r="F583" s="131">
        <v>0</v>
      </c>
      <c r="G583" s="131">
        <f>G584</f>
        <v>0</v>
      </c>
      <c r="H583" s="131">
        <f>H584</f>
        <v>0</v>
      </c>
      <c r="I583" s="131">
        <f>I584</f>
        <v>0</v>
      </c>
      <c r="J583" s="131">
        <f>J584</f>
        <v>0</v>
      </c>
    </row>
    <row r="584" spans="1:10" s="28" customFormat="1" ht="24.75" customHeight="1">
      <c r="A584" s="8" t="s">
        <v>27</v>
      </c>
      <c r="B584" s="45" t="s">
        <v>285</v>
      </c>
      <c r="C584" s="45" t="s">
        <v>73</v>
      </c>
      <c r="D584" s="45" t="s">
        <v>411</v>
      </c>
      <c r="E584" s="45" t="s">
        <v>30</v>
      </c>
      <c r="F584" s="173">
        <v>0</v>
      </c>
      <c r="G584" s="173">
        <v>0</v>
      </c>
      <c r="H584" s="173">
        <v>0</v>
      </c>
      <c r="I584" s="173">
        <v>0</v>
      </c>
      <c r="J584" s="173">
        <f>F584+G584+H584+I584</f>
        <v>0</v>
      </c>
    </row>
    <row r="585" spans="1:10" s="28" customFormat="1" ht="47.25" customHeight="1">
      <c r="A585" s="8" t="s">
        <v>709</v>
      </c>
      <c r="B585" s="46" t="s">
        <v>285</v>
      </c>
      <c r="C585" s="46" t="s">
        <v>73</v>
      </c>
      <c r="D585" s="45" t="s">
        <v>710</v>
      </c>
      <c r="E585" s="46" t="s">
        <v>283</v>
      </c>
      <c r="F585" s="63">
        <v>0</v>
      </c>
      <c r="G585" s="63">
        <f>G586</f>
        <v>0</v>
      </c>
      <c r="H585" s="63">
        <f>H586</f>
        <v>0</v>
      </c>
      <c r="I585" s="63">
        <f>I586</f>
        <v>0</v>
      </c>
      <c r="J585" s="63">
        <f>J586</f>
        <v>0</v>
      </c>
    </row>
    <row r="586" spans="1:10" s="28" customFormat="1" ht="24.75" customHeight="1">
      <c r="A586" s="8" t="s">
        <v>27</v>
      </c>
      <c r="B586" s="45" t="s">
        <v>285</v>
      </c>
      <c r="C586" s="45" t="s">
        <v>73</v>
      </c>
      <c r="D586" s="45" t="s">
        <v>710</v>
      </c>
      <c r="E586" s="45" t="s">
        <v>30</v>
      </c>
      <c r="F586" s="173">
        <v>0</v>
      </c>
      <c r="G586" s="173">
        <v>0</v>
      </c>
      <c r="H586" s="173">
        <v>0</v>
      </c>
      <c r="I586" s="173">
        <v>0</v>
      </c>
      <c r="J586" s="173">
        <f>F586+G586+H586+I586</f>
        <v>0</v>
      </c>
    </row>
    <row r="587" spans="1:10" s="28" customFormat="1" ht="24.75" customHeight="1">
      <c r="A587" s="5" t="s">
        <v>144</v>
      </c>
      <c r="B587" s="2" t="s">
        <v>285</v>
      </c>
      <c r="C587" s="2" t="s">
        <v>142</v>
      </c>
      <c r="D587" s="45"/>
      <c r="E587" s="45"/>
      <c r="F587" s="64">
        <v>0</v>
      </c>
      <c r="G587" s="64">
        <f>G588+G592</f>
        <v>0</v>
      </c>
      <c r="H587" s="64">
        <f>H588+H592</f>
        <v>0</v>
      </c>
      <c r="I587" s="64">
        <f>I588+I592</f>
        <v>0</v>
      </c>
      <c r="J587" s="64">
        <f>J588+J592</f>
        <v>0</v>
      </c>
    </row>
    <row r="588" spans="1:10" s="28" customFormat="1" ht="38.25" customHeight="1">
      <c r="A588" s="134" t="s">
        <v>813</v>
      </c>
      <c r="B588" s="45" t="s">
        <v>285</v>
      </c>
      <c r="C588" s="45" t="s">
        <v>142</v>
      </c>
      <c r="D588" s="45" t="s">
        <v>815</v>
      </c>
      <c r="E588" s="45" t="s">
        <v>283</v>
      </c>
      <c r="F588" s="57">
        <v>0</v>
      </c>
      <c r="G588" s="57">
        <f aca="true" t="shared" si="32" ref="G588:J590">G589</f>
        <v>0</v>
      </c>
      <c r="H588" s="57">
        <f t="shared" si="32"/>
        <v>0</v>
      </c>
      <c r="I588" s="57">
        <f t="shared" si="32"/>
        <v>0</v>
      </c>
      <c r="J588" s="57">
        <f t="shared" si="32"/>
        <v>0</v>
      </c>
    </row>
    <row r="589" spans="1:10" s="28" customFormat="1" ht="30.75" customHeight="1">
      <c r="A589" s="136" t="s">
        <v>814</v>
      </c>
      <c r="B589" s="45" t="s">
        <v>285</v>
      </c>
      <c r="C589" s="45" t="s">
        <v>142</v>
      </c>
      <c r="D589" s="45" t="s">
        <v>816</v>
      </c>
      <c r="E589" s="45" t="s">
        <v>283</v>
      </c>
      <c r="F589" s="57">
        <v>0</v>
      </c>
      <c r="G589" s="57">
        <f t="shared" si="32"/>
        <v>0</v>
      </c>
      <c r="H589" s="57">
        <f t="shared" si="32"/>
        <v>0</v>
      </c>
      <c r="I589" s="57">
        <f t="shared" si="32"/>
        <v>0</v>
      </c>
      <c r="J589" s="57">
        <f t="shared" si="32"/>
        <v>0</v>
      </c>
    </row>
    <row r="590" spans="1:10" s="28" customFormat="1" ht="51.75" customHeight="1">
      <c r="A590" s="136" t="s">
        <v>812</v>
      </c>
      <c r="B590" s="45" t="s">
        <v>285</v>
      </c>
      <c r="C590" s="45" t="s">
        <v>142</v>
      </c>
      <c r="D590" s="45" t="s">
        <v>811</v>
      </c>
      <c r="E590" s="45" t="s">
        <v>283</v>
      </c>
      <c r="F590" s="57">
        <v>0</v>
      </c>
      <c r="G590" s="57">
        <f t="shared" si="32"/>
        <v>0</v>
      </c>
      <c r="H590" s="57">
        <f t="shared" si="32"/>
        <v>0</v>
      </c>
      <c r="I590" s="57">
        <f t="shared" si="32"/>
        <v>0</v>
      </c>
      <c r="J590" s="57">
        <f t="shared" si="32"/>
        <v>0</v>
      </c>
    </row>
    <row r="591" spans="1:10" s="28" customFormat="1" ht="24.75" customHeight="1">
      <c r="A591" s="8" t="s">
        <v>27</v>
      </c>
      <c r="B591" s="45" t="s">
        <v>285</v>
      </c>
      <c r="C591" s="45" t="s">
        <v>142</v>
      </c>
      <c r="D591" s="45" t="s">
        <v>811</v>
      </c>
      <c r="E591" s="45" t="s">
        <v>30</v>
      </c>
      <c r="F591" s="173">
        <v>0</v>
      </c>
      <c r="G591" s="173">
        <v>0</v>
      </c>
      <c r="H591" s="173">
        <v>0</v>
      </c>
      <c r="I591" s="173">
        <v>0</v>
      </c>
      <c r="J591" s="173">
        <f>F591+G591+H591+I591</f>
        <v>0</v>
      </c>
    </row>
    <row r="592" spans="1:10" s="28" customFormat="1" ht="42" customHeight="1">
      <c r="A592" s="8" t="s">
        <v>626</v>
      </c>
      <c r="B592" s="45" t="s">
        <v>285</v>
      </c>
      <c r="C592" s="45" t="s">
        <v>142</v>
      </c>
      <c r="D592" s="45" t="s">
        <v>251</v>
      </c>
      <c r="E592" s="45" t="s">
        <v>283</v>
      </c>
      <c r="F592" s="57">
        <v>0</v>
      </c>
      <c r="G592" s="57">
        <f aca="true" t="shared" si="33" ref="G592:J593">G593</f>
        <v>0</v>
      </c>
      <c r="H592" s="57">
        <f t="shared" si="33"/>
        <v>0</v>
      </c>
      <c r="I592" s="57">
        <f t="shared" si="33"/>
        <v>0</v>
      </c>
      <c r="J592" s="57">
        <f t="shared" si="33"/>
        <v>0</v>
      </c>
    </row>
    <row r="593" spans="1:10" s="28" customFormat="1" ht="24.75" customHeight="1">
      <c r="A593" s="8" t="s">
        <v>819</v>
      </c>
      <c r="B593" s="45" t="s">
        <v>285</v>
      </c>
      <c r="C593" s="45" t="s">
        <v>142</v>
      </c>
      <c r="D593" s="45" t="s">
        <v>818</v>
      </c>
      <c r="E593" s="45" t="s">
        <v>283</v>
      </c>
      <c r="F593" s="57">
        <v>0</v>
      </c>
      <c r="G593" s="57">
        <f t="shared" si="33"/>
        <v>0</v>
      </c>
      <c r="H593" s="57">
        <f t="shared" si="33"/>
        <v>0</v>
      </c>
      <c r="I593" s="57">
        <f t="shared" si="33"/>
        <v>0</v>
      </c>
      <c r="J593" s="57">
        <f t="shared" si="33"/>
        <v>0</v>
      </c>
    </row>
    <row r="594" spans="1:10" s="28" customFormat="1" ht="24.75" customHeight="1">
      <c r="A594" s="8" t="s">
        <v>27</v>
      </c>
      <c r="B594" s="45" t="s">
        <v>285</v>
      </c>
      <c r="C594" s="45" t="s">
        <v>142</v>
      </c>
      <c r="D594" s="45" t="s">
        <v>818</v>
      </c>
      <c r="E594" s="45" t="s">
        <v>30</v>
      </c>
      <c r="F594" s="173">
        <v>0</v>
      </c>
      <c r="G594" s="173">
        <v>0</v>
      </c>
      <c r="H594" s="173">
        <v>0</v>
      </c>
      <c r="I594" s="173">
        <v>0</v>
      </c>
      <c r="J594" s="173">
        <f aca="true" t="shared" si="34" ref="J594:J603">F594+G594+H594+I594</f>
        <v>0</v>
      </c>
    </row>
    <row r="595" spans="1:10" s="28" customFormat="1" ht="24.75" customHeight="1">
      <c r="A595" s="5" t="s">
        <v>352</v>
      </c>
      <c r="B595" s="2" t="s">
        <v>285</v>
      </c>
      <c r="C595" s="2" t="s">
        <v>77</v>
      </c>
      <c r="D595" s="45"/>
      <c r="E595" s="45"/>
      <c r="F595" s="62">
        <v>150</v>
      </c>
      <c r="G595" s="62">
        <f aca="true" t="shared" si="35" ref="G595:J597">G596</f>
        <v>0</v>
      </c>
      <c r="H595" s="62">
        <f t="shared" si="35"/>
        <v>0</v>
      </c>
      <c r="I595" s="62">
        <f t="shared" si="35"/>
        <v>0</v>
      </c>
      <c r="J595" s="62">
        <f t="shared" si="35"/>
        <v>150</v>
      </c>
    </row>
    <row r="596" spans="1:10" s="28" customFormat="1" ht="24.75" customHeight="1">
      <c r="A596" s="7" t="s">
        <v>680</v>
      </c>
      <c r="B596" s="45" t="s">
        <v>285</v>
      </c>
      <c r="C596" s="45" t="s">
        <v>77</v>
      </c>
      <c r="D596" s="45" t="s">
        <v>279</v>
      </c>
      <c r="E596" s="45" t="s">
        <v>283</v>
      </c>
      <c r="F596" s="63">
        <v>150</v>
      </c>
      <c r="G596" s="63">
        <f t="shared" si="35"/>
        <v>0</v>
      </c>
      <c r="H596" s="63">
        <f t="shared" si="35"/>
        <v>0</v>
      </c>
      <c r="I596" s="63">
        <f t="shared" si="35"/>
        <v>0</v>
      </c>
      <c r="J596" s="63">
        <f t="shared" si="35"/>
        <v>150</v>
      </c>
    </row>
    <row r="597" spans="1:10" s="28" customFormat="1" ht="24.75" customHeight="1">
      <c r="A597" s="8" t="s">
        <v>735</v>
      </c>
      <c r="B597" s="45" t="s">
        <v>285</v>
      </c>
      <c r="C597" s="45" t="s">
        <v>77</v>
      </c>
      <c r="D597" s="45" t="s">
        <v>736</v>
      </c>
      <c r="E597" s="45" t="s">
        <v>283</v>
      </c>
      <c r="F597" s="57">
        <v>150</v>
      </c>
      <c r="G597" s="57">
        <f t="shared" si="35"/>
        <v>0</v>
      </c>
      <c r="H597" s="57">
        <f t="shared" si="35"/>
        <v>0</v>
      </c>
      <c r="I597" s="57">
        <f t="shared" si="35"/>
        <v>0</v>
      </c>
      <c r="J597" s="57">
        <f t="shared" si="35"/>
        <v>150</v>
      </c>
    </row>
    <row r="598" spans="1:10" s="28" customFormat="1" ht="24.75" customHeight="1">
      <c r="A598" s="8" t="s">
        <v>27</v>
      </c>
      <c r="B598" s="45" t="s">
        <v>285</v>
      </c>
      <c r="C598" s="45" t="s">
        <v>77</v>
      </c>
      <c r="D598" s="45" t="s">
        <v>736</v>
      </c>
      <c r="E598" s="45" t="s">
        <v>30</v>
      </c>
      <c r="F598" s="173">
        <v>150</v>
      </c>
      <c r="G598" s="173">
        <v>0</v>
      </c>
      <c r="H598" s="173">
        <v>0</v>
      </c>
      <c r="I598" s="173">
        <v>0</v>
      </c>
      <c r="J598" s="173">
        <f>F598+G598+H598+I598</f>
        <v>150</v>
      </c>
    </row>
    <row r="599" spans="1:10" s="28" customFormat="1" ht="13.5" customHeight="1">
      <c r="A599" s="5" t="s">
        <v>353</v>
      </c>
      <c r="B599" s="44" t="s">
        <v>285</v>
      </c>
      <c r="C599" s="44" t="s">
        <v>196</v>
      </c>
      <c r="D599" s="44"/>
      <c r="E599" s="44"/>
      <c r="F599" s="172">
        <v>100.5</v>
      </c>
      <c r="G599" s="172">
        <v>0</v>
      </c>
      <c r="H599" s="172">
        <v>0</v>
      </c>
      <c r="I599" s="172">
        <v>0</v>
      </c>
      <c r="J599" s="172">
        <f t="shared" si="34"/>
        <v>100.5</v>
      </c>
    </row>
    <row r="600" spans="1:10" s="19" customFormat="1" ht="24" customHeight="1">
      <c r="A600" s="7" t="s">
        <v>527</v>
      </c>
      <c r="B600" s="46" t="s">
        <v>285</v>
      </c>
      <c r="C600" s="46" t="s">
        <v>196</v>
      </c>
      <c r="D600" s="46" t="s">
        <v>164</v>
      </c>
      <c r="E600" s="46" t="s">
        <v>283</v>
      </c>
      <c r="F600" s="173">
        <v>100.5</v>
      </c>
      <c r="G600" s="173">
        <v>0</v>
      </c>
      <c r="H600" s="173">
        <v>0</v>
      </c>
      <c r="I600" s="173">
        <v>0</v>
      </c>
      <c r="J600" s="173">
        <f t="shared" si="34"/>
        <v>100.5</v>
      </c>
    </row>
    <row r="601" spans="1:10" s="19" customFormat="1" ht="47.25" customHeight="1">
      <c r="A601" s="7" t="s">
        <v>526</v>
      </c>
      <c r="B601" s="46" t="s">
        <v>285</v>
      </c>
      <c r="C601" s="46" t="s">
        <v>196</v>
      </c>
      <c r="D601" s="46" t="s">
        <v>165</v>
      </c>
      <c r="E601" s="46" t="s">
        <v>283</v>
      </c>
      <c r="F601" s="173">
        <v>100.5</v>
      </c>
      <c r="G601" s="173">
        <v>0</v>
      </c>
      <c r="H601" s="173">
        <v>0</v>
      </c>
      <c r="I601" s="173">
        <v>0</v>
      </c>
      <c r="J601" s="173">
        <f t="shared" si="34"/>
        <v>100.5</v>
      </c>
    </row>
    <row r="602" spans="1:10" s="19" customFormat="1" ht="35.25" customHeight="1">
      <c r="A602" s="7" t="s">
        <v>94</v>
      </c>
      <c r="B602" s="46" t="s">
        <v>285</v>
      </c>
      <c r="C602" s="46" t="s">
        <v>196</v>
      </c>
      <c r="D602" s="46" t="s">
        <v>465</v>
      </c>
      <c r="E602" s="46" t="s">
        <v>283</v>
      </c>
      <c r="F602" s="173">
        <v>100.5</v>
      </c>
      <c r="G602" s="173">
        <v>0</v>
      </c>
      <c r="H602" s="173">
        <v>0</v>
      </c>
      <c r="I602" s="173">
        <v>0</v>
      </c>
      <c r="J602" s="173">
        <f t="shared" si="34"/>
        <v>100.5</v>
      </c>
    </row>
    <row r="603" spans="1:10" s="19" customFormat="1" ht="24" customHeight="1">
      <c r="A603" s="8" t="s">
        <v>27</v>
      </c>
      <c r="B603" s="45" t="s">
        <v>285</v>
      </c>
      <c r="C603" s="45" t="s">
        <v>196</v>
      </c>
      <c r="D603" s="45" t="s">
        <v>465</v>
      </c>
      <c r="E603" s="45" t="s">
        <v>30</v>
      </c>
      <c r="F603" s="173">
        <v>100.5</v>
      </c>
      <c r="G603" s="173">
        <v>0</v>
      </c>
      <c r="H603" s="173">
        <v>0</v>
      </c>
      <c r="I603" s="173">
        <v>0</v>
      </c>
      <c r="J603" s="173">
        <f t="shared" si="34"/>
        <v>100.5</v>
      </c>
    </row>
    <row r="604" spans="1:10" s="19" customFormat="1" ht="14.25" customHeight="1">
      <c r="A604" s="5" t="s">
        <v>355</v>
      </c>
      <c r="B604" s="44" t="s">
        <v>285</v>
      </c>
      <c r="C604" s="44" t="s">
        <v>197</v>
      </c>
      <c r="D604" s="45"/>
      <c r="E604" s="2"/>
      <c r="F604" s="172">
        <v>13.5</v>
      </c>
      <c r="G604" s="172">
        <f aca="true" t="shared" si="36" ref="G604:J605">G605</f>
        <v>0</v>
      </c>
      <c r="H604" s="172">
        <f t="shared" si="36"/>
        <v>0</v>
      </c>
      <c r="I604" s="172">
        <f t="shared" si="36"/>
        <v>0</v>
      </c>
      <c r="J604" s="172">
        <f t="shared" si="36"/>
        <v>13.5</v>
      </c>
    </row>
    <row r="605" spans="1:10" s="19" customFormat="1" ht="24" customHeight="1">
      <c r="A605" s="7" t="s">
        <v>502</v>
      </c>
      <c r="B605" s="46" t="s">
        <v>285</v>
      </c>
      <c r="C605" s="46" t="s">
        <v>197</v>
      </c>
      <c r="D605" s="46" t="s">
        <v>267</v>
      </c>
      <c r="E605" s="46" t="s">
        <v>283</v>
      </c>
      <c r="F605" s="173">
        <v>13.5</v>
      </c>
      <c r="G605" s="173">
        <f t="shared" si="36"/>
        <v>0</v>
      </c>
      <c r="H605" s="173">
        <f t="shared" si="36"/>
        <v>0</v>
      </c>
      <c r="I605" s="173">
        <f t="shared" si="36"/>
        <v>0</v>
      </c>
      <c r="J605" s="173">
        <f t="shared" si="36"/>
        <v>13.5</v>
      </c>
    </row>
    <row r="606" spans="1:10" s="19" customFormat="1" ht="24" customHeight="1">
      <c r="A606" s="8" t="s">
        <v>27</v>
      </c>
      <c r="B606" s="45" t="s">
        <v>285</v>
      </c>
      <c r="C606" s="45" t="s">
        <v>197</v>
      </c>
      <c r="D606" s="45" t="s">
        <v>267</v>
      </c>
      <c r="E606" s="45" t="s">
        <v>30</v>
      </c>
      <c r="F606" s="173">
        <v>13.5</v>
      </c>
      <c r="G606" s="173">
        <v>0</v>
      </c>
      <c r="H606" s="173">
        <v>0</v>
      </c>
      <c r="I606" s="173">
        <v>0</v>
      </c>
      <c r="J606" s="173">
        <f aca="true" t="shared" si="37" ref="J606:J611">F606+G606+H606+I606</f>
        <v>13.5</v>
      </c>
    </row>
    <row r="607" spans="1:10" s="19" customFormat="1" ht="12.75">
      <c r="A607" s="5" t="s">
        <v>124</v>
      </c>
      <c r="B607" s="44" t="s">
        <v>285</v>
      </c>
      <c r="C607" s="44" t="s">
        <v>67</v>
      </c>
      <c r="D607" s="45"/>
      <c r="E607" s="45"/>
      <c r="F607" s="172">
        <v>245</v>
      </c>
      <c r="G607" s="172">
        <v>0</v>
      </c>
      <c r="H607" s="172">
        <v>0</v>
      </c>
      <c r="I607" s="172">
        <v>0</v>
      </c>
      <c r="J607" s="172">
        <f t="shared" si="37"/>
        <v>245</v>
      </c>
    </row>
    <row r="608" spans="1:10" s="19" customFormat="1" ht="12.75">
      <c r="A608" s="7" t="s">
        <v>149</v>
      </c>
      <c r="B608" s="46" t="s">
        <v>285</v>
      </c>
      <c r="C608" s="46" t="s">
        <v>67</v>
      </c>
      <c r="D608" s="46" t="s">
        <v>96</v>
      </c>
      <c r="E608" s="45"/>
      <c r="F608" s="173">
        <v>245</v>
      </c>
      <c r="G608" s="173">
        <v>0</v>
      </c>
      <c r="H608" s="173">
        <v>0</v>
      </c>
      <c r="I608" s="173">
        <v>0</v>
      </c>
      <c r="J608" s="173">
        <f t="shared" si="37"/>
        <v>245</v>
      </c>
    </row>
    <row r="609" spans="1:10" s="19" customFormat="1" ht="22.5">
      <c r="A609" s="7" t="s">
        <v>104</v>
      </c>
      <c r="B609" s="46" t="s">
        <v>285</v>
      </c>
      <c r="C609" s="46" t="s">
        <v>67</v>
      </c>
      <c r="D609" s="46" t="s">
        <v>105</v>
      </c>
      <c r="E609" s="45"/>
      <c r="F609" s="173">
        <v>245</v>
      </c>
      <c r="G609" s="173">
        <v>0</v>
      </c>
      <c r="H609" s="173">
        <v>0</v>
      </c>
      <c r="I609" s="173">
        <v>0</v>
      </c>
      <c r="J609" s="173">
        <f t="shared" si="37"/>
        <v>245</v>
      </c>
    </row>
    <row r="610" spans="1:10" s="19" customFormat="1" ht="12.75">
      <c r="A610" s="7" t="s">
        <v>68</v>
      </c>
      <c r="B610" s="46" t="s">
        <v>285</v>
      </c>
      <c r="C610" s="46" t="s">
        <v>67</v>
      </c>
      <c r="D610" s="46" t="s">
        <v>106</v>
      </c>
      <c r="E610" s="46" t="s">
        <v>283</v>
      </c>
      <c r="F610" s="173">
        <v>245</v>
      </c>
      <c r="G610" s="173">
        <v>0</v>
      </c>
      <c r="H610" s="173">
        <v>0</v>
      </c>
      <c r="I610" s="173">
        <v>0</v>
      </c>
      <c r="J610" s="173">
        <f t="shared" si="37"/>
        <v>245</v>
      </c>
    </row>
    <row r="611" spans="1:10" s="19" customFormat="1" ht="12" customHeight="1">
      <c r="A611" s="8" t="s">
        <v>24</v>
      </c>
      <c r="B611" s="45" t="s">
        <v>285</v>
      </c>
      <c r="C611" s="45" t="s">
        <v>67</v>
      </c>
      <c r="D611" s="45" t="s">
        <v>106</v>
      </c>
      <c r="E611" s="45" t="s">
        <v>23</v>
      </c>
      <c r="F611" s="173">
        <v>245</v>
      </c>
      <c r="G611" s="173">
        <v>0</v>
      </c>
      <c r="H611" s="173">
        <v>0</v>
      </c>
      <c r="I611" s="173">
        <v>0</v>
      </c>
      <c r="J611" s="173">
        <f t="shared" si="37"/>
        <v>245</v>
      </c>
    </row>
    <row r="612" spans="1:10" s="19" customFormat="1" ht="11.25" customHeight="1">
      <c r="A612" s="5" t="s">
        <v>227</v>
      </c>
      <c r="B612" s="44" t="s">
        <v>285</v>
      </c>
      <c r="C612" s="44" t="s">
        <v>225</v>
      </c>
      <c r="D612" s="44"/>
      <c r="E612" s="44"/>
      <c r="F612" s="172">
        <v>1648</v>
      </c>
      <c r="G612" s="172">
        <f>G613</f>
        <v>0</v>
      </c>
      <c r="H612" s="172">
        <f>H613</f>
        <v>0</v>
      </c>
      <c r="I612" s="172">
        <f>I613</f>
        <v>0</v>
      </c>
      <c r="J612" s="172">
        <f>J613</f>
        <v>1648</v>
      </c>
    </row>
    <row r="613" spans="1:10" s="21" customFormat="1" ht="24.75" customHeight="1">
      <c r="A613" s="7" t="s">
        <v>543</v>
      </c>
      <c r="B613" s="46" t="s">
        <v>285</v>
      </c>
      <c r="C613" s="46" t="s">
        <v>225</v>
      </c>
      <c r="D613" s="46" t="s">
        <v>544</v>
      </c>
      <c r="E613" s="46" t="s">
        <v>283</v>
      </c>
      <c r="F613" s="173">
        <v>1648</v>
      </c>
      <c r="G613" s="173">
        <f>G614+G615</f>
        <v>0</v>
      </c>
      <c r="H613" s="173">
        <f>H614+H615</f>
        <v>0</v>
      </c>
      <c r="I613" s="173">
        <f>I614+I615</f>
        <v>0</v>
      </c>
      <c r="J613" s="173">
        <f>J614+J615</f>
        <v>1648</v>
      </c>
    </row>
    <row r="614" spans="1:10" s="21" customFormat="1" ht="24.75" customHeight="1">
      <c r="A614" s="8" t="s">
        <v>27</v>
      </c>
      <c r="B614" s="45" t="s">
        <v>285</v>
      </c>
      <c r="C614" s="45" t="s">
        <v>225</v>
      </c>
      <c r="D614" s="45" t="s">
        <v>544</v>
      </c>
      <c r="E614" s="46" t="s">
        <v>30</v>
      </c>
      <c r="F614" s="173">
        <v>375</v>
      </c>
      <c r="G614" s="173">
        <v>0</v>
      </c>
      <c r="H614" s="173">
        <v>0</v>
      </c>
      <c r="I614" s="173">
        <v>0</v>
      </c>
      <c r="J614" s="173">
        <f>F614+G614+H614+I614</f>
        <v>375</v>
      </c>
    </row>
    <row r="615" spans="1:10" s="19" customFormat="1" ht="24.75" customHeight="1">
      <c r="A615" s="8" t="s">
        <v>121</v>
      </c>
      <c r="B615" s="45" t="s">
        <v>285</v>
      </c>
      <c r="C615" s="45" t="s">
        <v>225</v>
      </c>
      <c r="D615" s="45" t="s">
        <v>544</v>
      </c>
      <c r="E615" s="45" t="s">
        <v>29</v>
      </c>
      <c r="F615" s="173">
        <v>1273</v>
      </c>
      <c r="G615" s="173">
        <v>0</v>
      </c>
      <c r="H615" s="173">
        <v>0</v>
      </c>
      <c r="I615" s="173">
        <v>0</v>
      </c>
      <c r="J615" s="173">
        <f>F615+G615+H615+I615</f>
        <v>1273</v>
      </c>
    </row>
    <row r="616" spans="1:10" ht="28.5" customHeight="1">
      <c r="A616" s="4" t="s">
        <v>172</v>
      </c>
      <c r="B616" s="75" t="s">
        <v>173</v>
      </c>
      <c r="C616" s="75" t="s">
        <v>245</v>
      </c>
      <c r="D616" s="75"/>
      <c r="E616" s="75" t="s">
        <v>245</v>
      </c>
      <c r="F616" s="61">
        <v>65856.311</v>
      </c>
      <c r="G616" s="61">
        <f>G617+G630+G634+G644+G650+G625+G641+G637</f>
        <v>-3531.466</v>
      </c>
      <c r="H616" s="61">
        <f>H617+H630+H634+H644+H650+H625+H641+H637</f>
        <v>0</v>
      </c>
      <c r="I616" s="61">
        <f>I617+I630+I634+I644+I650+I625+I641+I637</f>
        <v>0</v>
      </c>
      <c r="J616" s="61">
        <f>J617+J630+J634+J644+J650+J625+J641+J637</f>
        <v>62324.84500000001</v>
      </c>
    </row>
    <row r="617" spans="1:10" s="19" customFormat="1" ht="32.25">
      <c r="A617" s="5" t="s">
        <v>70</v>
      </c>
      <c r="B617" s="44" t="s">
        <v>173</v>
      </c>
      <c r="C617" s="44" t="s">
        <v>71</v>
      </c>
      <c r="D617" s="44"/>
      <c r="E617" s="44" t="s">
        <v>245</v>
      </c>
      <c r="F617" s="172">
        <v>14201.021</v>
      </c>
      <c r="G617" s="172">
        <f aca="true" t="shared" si="38" ref="G617:J620">G618</f>
        <v>758.12</v>
      </c>
      <c r="H617" s="172">
        <f t="shared" si="38"/>
        <v>0</v>
      </c>
      <c r="I617" s="172">
        <f t="shared" si="38"/>
        <v>0</v>
      </c>
      <c r="J617" s="172">
        <f t="shared" si="38"/>
        <v>14959.141000000001</v>
      </c>
    </row>
    <row r="618" spans="1:10" s="19" customFormat="1" ht="12.75">
      <c r="A618" s="7" t="s">
        <v>149</v>
      </c>
      <c r="B618" s="46" t="s">
        <v>173</v>
      </c>
      <c r="C618" s="46" t="s">
        <v>71</v>
      </c>
      <c r="D618" s="46" t="s">
        <v>96</v>
      </c>
      <c r="E618" s="46" t="s">
        <v>283</v>
      </c>
      <c r="F618" s="173">
        <v>14201.021</v>
      </c>
      <c r="G618" s="173">
        <f t="shared" si="38"/>
        <v>758.12</v>
      </c>
      <c r="H618" s="173">
        <f t="shared" si="38"/>
        <v>0</v>
      </c>
      <c r="I618" s="173">
        <f t="shared" si="38"/>
        <v>0</v>
      </c>
      <c r="J618" s="173">
        <f t="shared" si="38"/>
        <v>14959.141000000001</v>
      </c>
    </row>
    <row r="619" spans="1:10" s="19" customFormat="1" ht="12.75">
      <c r="A619" s="7" t="s">
        <v>95</v>
      </c>
      <c r="B619" s="46" t="s">
        <v>173</v>
      </c>
      <c r="C619" s="46" t="s">
        <v>71</v>
      </c>
      <c r="D619" s="46" t="s">
        <v>97</v>
      </c>
      <c r="E619" s="46" t="s">
        <v>283</v>
      </c>
      <c r="F619" s="173">
        <v>14201.021</v>
      </c>
      <c r="G619" s="173">
        <f t="shared" si="38"/>
        <v>758.12</v>
      </c>
      <c r="H619" s="173">
        <f t="shared" si="38"/>
        <v>0</v>
      </c>
      <c r="I619" s="173">
        <f t="shared" si="38"/>
        <v>0</v>
      </c>
      <c r="J619" s="173">
        <f t="shared" si="38"/>
        <v>14959.141000000001</v>
      </c>
    </row>
    <row r="620" spans="1:10" s="19" customFormat="1" ht="12.75" customHeight="1">
      <c r="A620" s="7" t="s">
        <v>282</v>
      </c>
      <c r="B620" s="46" t="s">
        <v>173</v>
      </c>
      <c r="C620" s="46" t="s">
        <v>71</v>
      </c>
      <c r="D620" s="46" t="s">
        <v>98</v>
      </c>
      <c r="E620" s="46" t="s">
        <v>283</v>
      </c>
      <c r="F620" s="173">
        <v>14201.021</v>
      </c>
      <c r="G620" s="173">
        <f t="shared" si="38"/>
        <v>758.12</v>
      </c>
      <c r="H620" s="173">
        <f t="shared" si="38"/>
        <v>0</v>
      </c>
      <c r="I620" s="173">
        <f t="shared" si="38"/>
        <v>0</v>
      </c>
      <c r="J620" s="173">
        <f t="shared" si="38"/>
        <v>14959.141000000001</v>
      </c>
    </row>
    <row r="621" spans="1:10" s="19" customFormat="1" ht="21.75" customHeight="1">
      <c r="A621" s="7" t="s">
        <v>101</v>
      </c>
      <c r="B621" s="46" t="s">
        <v>173</v>
      </c>
      <c r="C621" s="46" t="s">
        <v>71</v>
      </c>
      <c r="D621" s="46" t="s">
        <v>99</v>
      </c>
      <c r="E621" s="46" t="s">
        <v>283</v>
      </c>
      <c r="F621" s="173">
        <v>14201.021</v>
      </c>
      <c r="G621" s="173">
        <f>G622+G623+G624</f>
        <v>758.12</v>
      </c>
      <c r="H621" s="173">
        <f>H622+H623+H624</f>
        <v>0</v>
      </c>
      <c r="I621" s="173">
        <f>I622+I623+I624</f>
        <v>0</v>
      </c>
      <c r="J621" s="173">
        <f>J622+J623+J624</f>
        <v>14959.141000000001</v>
      </c>
    </row>
    <row r="622" spans="1:10" s="19" customFormat="1" ht="45">
      <c r="A622" s="8" t="s">
        <v>28</v>
      </c>
      <c r="B622" s="45" t="s">
        <v>173</v>
      </c>
      <c r="C622" s="45" t="s">
        <v>71</v>
      </c>
      <c r="D622" s="45" t="s">
        <v>99</v>
      </c>
      <c r="E622" s="45" t="s">
        <v>26</v>
      </c>
      <c r="F622" s="173">
        <v>12252.547</v>
      </c>
      <c r="G622" s="173">
        <v>758.12</v>
      </c>
      <c r="H622" s="173">
        <v>0</v>
      </c>
      <c r="I622" s="173">
        <v>0</v>
      </c>
      <c r="J622" s="173">
        <f>F622+G622+H622+I622</f>
        <v>13010.667000000001</v>
      </c>
    </row>
    <row r="623" spans="1:10" s="19" customFormat="1" ht="21.75" customHeight="1">
      <c r="A623" s="8" t="s">
        <v>27</v>
      </c>
      <c r="B623" s="45" t="s">
        <v>173</v>
      </c>
      <c r="C623" s="45" t="s">
        <v>71</v>
      </c>
      <c r="D623" s="45" t="s">
        <v>99</v>
      </c>
      <c r="E623" s="45" t="s">
        <v>30</v>
      </c>
      <c r="F623" s="173">
        <v>1946.774</v>
      </c>
      <c r="G623" s="173">
        <v>0</v>
      </c>
      <c r="H623" s="173">
        <v>0</v>
      </c>
      <c r="I623" s="173">
        <v>0</v>
      </c>
      <c r="J623" s="173">
        <f>F623+G623+H623+I623</f>
        <v>1946.774</v>
      </c>
    </row>
    <row r="624" spans="1:10" s="19" customFormat="1" ht="14.25" customHeight="1">
      <c r="A624" s="8" t="s">
        <v>22</v>
      </c>
      <c r="B624" s="45" t="s">
        <v>173</v>
      </c>
      <c r="C624" s="45" t="s">
        <v>71</v>
      </c>
      <c r="D624" s="45" t="s">
        <v>99</v>
      </c>
      <c r="E624" s="45" t="s">
        <v>21</v>
      </c>
      <c r="F624" s="173">
        <v>1.7</v>
      </c>
      <c r="G624" s="173">
        <v>0</v>
      </c>
      <c r="H624" s="173">
        <v>0</v>
      </c>
      <c r="I624" s="173">
        <v>0</v>
      </c>
      <c r="J624" s="173">
        <f>F624+G624+H624+I624</f>
        <v>1.7</v>
      </c>
    </row>
    <row r="625" spans="1:10" s="110" customFormat="1" ht="14.25" customHeight="1">
      <c r="A625" s="5" t="s">
        <v>54</v>
      </c>
      <c r="B625" s="44" t="s">
        <v>173</v>
      </c>
      <c r="C625" s="44" t="s">
        <v>195</v>
      </c>
      <c r="D625" s="44"/>
      <c r="E625" s="2"/>
      <c r="F625" s="64">
        <v>282</v>
      </c>
      <c r="G625" s="64">
        <f>G626+G628</f>
        <v>101.944</v>
      </c>
      <c r="H625" s="64">
        <f>H626+H628</f>
        <v>0</v>
      </c>
      <c r="I625" s="64">
        <f>I626+I628</f>
        <v>0</v>
      </c>
      <c r="J625" s="64">
        <f>J626+J628</f>
        <v>383.944</v>
      </c>
    </row>
    <row r="626" spans="1:10" s="19" customFormat="1" ht="42.75" customHeight="1">
      <c r="A626" s="7" t="s">
        <v>642</v>
      </c>
      <c r="B626" s="46" t="s">
        <v>173</v>
      </c>
      <c r="C626" s="46" t="s">
        <v>195</v>
      </c>
      <c r="D626" s="46" t="s">
        <v>262</v>
      </c>
      <c r="E626" s="46" t="s">
        <v>283</v>
      </c>
      <c r="F626" s="57">
        <v>282</v>
      </c>
      <c r="G626" s="57">
        <f>G627</f>
        <v>0</v>
      </c>
      <c r="H626" s="57">
        <f>H627</f>
        <v>0</v>
      </c>
      <c r="I626" s="57">
        <f>I627</f>
        <v>0</v>
      </c>
      <c r="J626" s="57">
        <f>J627</f>
        <v>282</v>
      </c>
    </row>
    <row r="627" spans="1:10" s="19" customFormat="1" ht="14.25" customHeight="1">
      <c r="A627" s="8" t="s">
        <v>25</v>
      </c>
      <c r="B627" s="45" t="s">
        <v>173</v>
      </c>
      <c r="C627" s="45" t="s">
        <v>195</v>
      </c>
      <c r="D627" s="45" t="s">
        <v>262</v>
      </c>
      <c r="E627" s="45" t="s">
        <v>284</v>
      </c>
      <c r="F627" s="173">
        <v>282</v>
      </c>
      <c r="G627" s="173">
        <v>0</v>
      </c>
      <c r="H627" s="173">
        <v>0</v>
      </c>
      <c r="I627" s="173">
        <v>0</v>
      </c>
      <c r="J627" s="173">
        <f aca="true" t="shared" si="39" ref="J627:J636">F627+G627+H627+I627</f>
        <v>282</v>
      </c>
    </row>
    <row r="628" spans="1:10" s="19" customFormat="1" ht="14.25" customHeight="1">
      <c r="A628" s="7" t="s">
        <v>644</v>
      </c>
      <c r="B628" s="46" t="s">
        <v>173</v>
      </c>
      <c r="C628" s="46" t="s">
        <v>195</v>
      </c>
      <c r="D628" s="46" t="s">
        <v>260</v>
      </c>
      <c r="E628" s="46" t="s">
        <v>283</v>
      </c>
      <c r="F628" s="173">
        <f>F629</f>
        <v>0</v>
      </c>
      <c r="G628" s="173">
        <f>G629</f>
        <v>101.944</v>
      </c>
      <c r="H628" s="173">
        <f>H629</f>
        <v>0</v>
      </c>
      <c r="I628" s="173">
        <f>I629</f>
        <v>0</v>
      </c>
      <c r="J628" s="173">
        <f>J629</f>
        <v>101.944</v>
      </c>
    </row>
    <row r="629" spans="1:10" s="19" customFormat="1" ht="14.25" customHeight="1">
      <c r="A629" s="8" t="s">
        <v>31</v>
      </c>
      <c r="B629" s="45" t="s">
        <v>173</v>
      </c>
      <c r="C629" s="45" t="s">
        <v>195</v>
      </c>
      <c r="D629" s="45" t="s">
        <v>260</v>
      </c>
      <c r="E629" s="45" t="s">
        <v>284</v>
      </c>
      <c r="F629" s="173">
        <v>0</v>
      </c>
      <c r="G629" s="173">
        <v>101.944</v>
      </c>
      <c r="H629" s="173">
        <v>0</v>
      </c>
      <c r="I629" s="173">
        <v>0</v>
      </c>
      <c r="J629" s="173">
        <f>F629+G629+H629+I629</f>
        <v>101.944</v>
      </c>
    </row>
    <row r="630" spans="1:10" s="19" customFormat="1" ht="12.75" customHeight="1">
      <c r="A630" s="5" t="s">
        <v>217</v>
      </c>
      <c r="B630" s="44" t="s">
        <v>173</v>
      </c>
      <c r="C630" s="44" t="s">
        <v>216</v>
      </c>
      <c r="D630" s="44"/>
      <c r="E630" s="44"/>
      <c r="F630" s="172">
        <v>1959.8</v>
      </c>
      <c r="G630" s="172">
        <v>0</v>
      </c>
      <c r="H630" s="172">
        <v>0</v>
      </c>
      <c r="I630" s="172">
        <v>0</v>
      </c>
      <c r="J630" s="172">
        <f t="shared" si="39"/>
        <v>1959.8</v>
      </c>
    </row>
    <row r="631" spans="1:10" s="19" customFormat="1" ht="36" customHeight="1">
      <c r="A631" s="7" t="s">
        <v>549</v>
      </c>
      <c r="B631" s="46" t="s">
        <v>173</v>
      </c>
      <c r="C631" s="46" t="s">
        <v>216</v>
      </c>
      <c r="D631" s="46" t="s">
        <v>550</v>
      </c>
      <c r="E631" s="45"/>
      <c r="F631" s="173">
        <v>1959.8</v>
      </c>
      <c r="G631" s="173">
        <v>0</v>
      </c>
      <c r="H631" s="173">
        <v>0</v>
      </c>
      <c r="I631" s="173">
        <v>0</v>
      </c>
      <c r="J631" s="173">
        <f t="shared" si="39"/>
        <v>1959.8</v>
      </c>
    </row>
    <row r="632" spans="1:10" s="19" customFormat="1" ht="39" customHeight="1">
      <c r="A632" s="7" t="s">
        <v>836</v>
      </c>
      <c r="B632" s="46" t="s">
        <v>173</v>
      </c>
      <c r="C632" s="46" t="s">
        <v>216</v>
      </c>
      <c r="D632" s="46" t="s">
        <v>548</v>
      </c>
      <c r="E632" s="46" t="s">
        <v>283</v>
      </c>
      <c r="F632" s="173">
        <v>1959.8</v>
      </c>
      <c r="G632" s="173">
        <v>0</v>
      </c>
      <c r="H632" s="173">
        <v>0</v>
      </c>
      <c r="I632" s="173">
        <v>0</v>
      </c>
      <c r="J632" s="173">
        <f t="shared" si="39"/>
        <v>1959.8</v>
      </c>
    </row>
    <row r="633" spans="1:10" s="19" customFormat="1" ht="12" customHeight="1">
      <c r="A633" s="8" t="s">
        <v>25</v>
      </c>
      <c r="B633" s="46" t="s">
        <v>173</v>
      </c>
      <c r="C633" s="45" t="s">
        <v>216</v>
      </c>
      <c r="D633" s="45" t="s">
        <v>548</v>
      </c>
      <c r="E633" s="45" t="s">
        <v>284</v>
      </c>
      <c r="F633" s="173">
        <v>1959.8</v>
      </c>
      <c r="G633" s="173">
        <v>0</v>
      </c>
      <c r="H633" s="173">
        <v>0</v>
      </c>
      <c r="I633" s="173">
        <v>0</v>
      </c>
      <c r="J633" s="173">
        <f t="shared" si="39"/>
        <v>1959.8</v>
      </c>
    </row>
    <row r="634" spans="1:10" s="19" customFormat="1" ht="25.5" customHeight="1">
      <c r="A634" s="5" t="s">
        <v>758</v>
      </c>
      <c r="B634" s="44" t="s">
        <v>173</v>
      </c>
      <c r="C634" s="44" t="s">
        <v>757</v>
      </c>
      <c r="D634" s="45"/>
      <c r="E634" s="45"/>
      <c r="F634" s="62">
        <v>6202.8</v>
      </c>
      <c r="G634" s="62">
        <f aca="true" t="shared" si="40" ref="G634:J635">G635</f>
        <v>0</v>
      </c>
      <c r="H634" s="62">
        <f t="shared" si="40"/>
        <v>0</v>
      </c>
      <c r="I634" s="62">
        <f t="shared" si="40"/>
        <v>0</v>
      </c>
      <c r="J634" s="62">
        <f t="shared" si="40"/>
        <v>6202.8</v>
      </c>
    </row>
    <row r="635" spans="1:10" s="19" customFormat="1" ht="52.5" customHeight="1">
      <c r="A635" s="7" t="s">
        <v>638</v>
      </c>
      <c r="B635" s="46" t="s">
        <v>173</v>
      </c>
      <c r="C635" s="46" t="s">
        <v>757</v>
      </c>
      <c r="D635" s="46" t="s">
        <v>263</v>
      </c>
      <c r="E635" s="46" t="s">
        <v>283</v>
      </c>
      <c r="F635" s="63">
        <v>6202.8</v>
      </c>
      <c r="G635" s="63">
        <f t="shared" si="40"/>
        <v>0</v>
      </c>
      <c r="H635" s="63">
        <f t="shared" si="40"/>
        <v>0</v>
      </c>
      <c r="I635" s="63">
        <f t="shared" si="40"/>
        <v>0</v>
      </c>
      <c r="J635" s="63">
        <f t="shared" si="40"/>
        <v>6202.8</v>
      </c>
    </row>
    <row r="636" spans="1:10" s="19" customFormat="1" ht="12" customHeight="1">
      <c r="A636" s="8" t="s">
        <v>25</v>
      </c>
      <c r="B636" s="45" t="s">
        <v>173</v>
      </c>
      <c r="C636" s="45" t="s">
        <v>757</v>
      </c>
      <c r="D636" s="45" t="s">
        <v>263</v>
      </c>
      <c r="E636" s="45" t="s">
        <v>284</v>
      </c>
      <c r="F636" s="173">
        <v>6202.8</v>
      </c>
      <c r="G636" s="173">
        <v>0</v>
      </c>
      <c r="H636" s="173">
        <v>0</v>
      </c>
      <c r="I636" s="173">
        <v>0</v>
      </c>
      <c r="J636" s="173">
        <f t="shared" si="39"/>
        <v>6202.8</v>
      </c>
    </row>
    <row r="637" spans="1:10" s="19" customFormat="1" ht="12" customHeight="1">
      <c r="A637" s="116" t="s">
        <v>972</v>
      </c>
      <c r="B637" s="2" t="s">
        <v>173</v>
      </c>
      <c r="C637" s="2" t="s">
        <v>141</v>
      </c>
      <c r="D637" s="45"/>
      <c r="E637" s="45"/>
      <c r="F637" s="64">
        <v>450</v>
      </c>
      <c r="G637" s="64">
        <f aca="true" t="shared" si="41" ref="G637:J639">G638</f>
        <v>0</v>
      </c>
      <c r="H637" s="64">
        <f t="shared" si="41"/>
        <v>0</v>
      </c>
      <c r="I637" s="64">
        <f t="shared" si="41"/>
        <v>0</v>
      </c>
      <c r="J637" s="64">
        <f t="shared" si="41"/>
        <v>450</v>
      </c>
    </row>
    <row r="638" spans="1:10" s="19" customFormat="1" ht="26.25" customHeight="1">
      <c r="A638" s="8" t="s">
        <v>504</v>
      </c>
      <c r="B638" s="45" t="s">
        <v>173</v>
      </c>
      <c r="C638" s="45" t="s">
        <v>141</v>
      </c>
      <c r="D638" s="45" t="s">
        <v>578</v>
      </c>
      <c r="E638" s="45" t="s">
        <v>283</v>
      </c>
      <c r="F638" s="57">
        <v>450</v>
      </c>
      <c r="G638" s="57">
        <f t="shared" si="41"/>
        <v>0</v>
      </c>
      <c r="H638" s="57">
        <f t="shared" si="41"/>
        <v>0</v>
      </c>
      <c r="I638" s="57">
        <f t="shared" si="41"/>
        <v>0</v>
      </c>
      <c r="J638" s="57">
        <f t="shared" si="41"/>
        <v>450</v>
      </c>
    </row>
    <row r="639" spans="1:10" s="19" customFormat="1" ht="49.5" customHeight="1">
      <c r="A639" s="8" t="s">
        <v>580</v>
      </c>
      <c r="B639" s="45" t="s">
        <v>173</v>
      </c>
      <c r="C639" s="45" t="s">
        <v>141</v>
      </c>
      <c r="D639" s="45" t="s">
        <v>578</v>
      </c>
      <c r="E639" s="45" t="s">
        <v>283</v>
      </c>
      <c r="F639" s="57">
        <v>450</v>
      </c>
      <c r="G639" s="57">
        <f t="shared" si="41"/>
        <v>0</v>
      </c>
      <c r="H639" s="57">
        <f t="shared" si="41"/>
        <v>0</v>
      </c>
      <c r="I639" s="57">
        <f t="shared" si="41"/>
        <v>0</v>
      </c>
      <c r="J639" s="57">
        <f t="shared" si="41"/>
        <v>450</v>
      </c>
    </row>
    <row r="640" spans="1:10" s="19" customFormat="1" ht="12" customHeight="1">
      <c r="A640" s="8" t="s">
        <v>25</v>
      </c>
      <c r="B640" s="45" t="s">
        <v>173</v>
      </c>
      <c r="C640" s="45" t="s">
        <v>141</v>
      </c>
      <c r="D640" s="45" t="s">
        <v>578</v>
      </c>
      <c r="E640" s="45" t="s">
        <v>284</v>
      </c>
      <c r="F640" s="173">
        <v>450</v>
      </c>
      <c r="G640" s="173">
        <v>0</v>
      </c>
      <c r="H640" s="173">
        <v>0</v>
      </c>
      <c r="I640" s="173">
        <v>0</v>
      </c>
      <c r="J640" s="173">
        <f>F640+G640+H640+I640</f>
        <v>450</v>
      </c>
    </row>
    <row r="641" spans="1:10" s="19" customFormat="1" ht="12" customHeight="1">
      <c r="A641" s="116" t="s">
        <v>218</v>
      </c>
      <c r="B641" s="2" t="s">
        <v>173</v>
      </c>
      <c r="C641" s="2" t="s">
        <v>58</v>
      </c>
      <c r="D641" s="45"/>
      <c r="E641" s="45"/>
      <c r="F641" s="64">
        <v>342</v>
      </c>
      <c r="G641" s="64">
        <f aca="true" t="shared" si="42" ref="G641:J642">G642</f>
        <v>0</v>
      </c>
      <c r="H641" s="64">
        <f t="shared" si="42"/>
        <v>0</v>
      </c>
      <c r="I641" s="64">
        <f t="shared" si="42"/>
        <v>0</v>
      </c>
      <c r="J641" s="64">
        <f t="shared" si="42"/>
        <v>342</v>
      </c>
    </row>
    <row r="642" spans="1:10" s="19" customFormat="1" ht="52.5" customHeight="1">
      <c r="A642" s="7" t="s">
        <v>313</v>
      </c>
      <c r="B642" s="46" t="s">
        <v>173</v>
      </c>
      <c r="C642" s="46" t="s">
        <v>58</v>
      </c>
      <c r="D642" s="46" t="s">
        <v>299</v>
      </c>
      <c r="E642" s="46" t="s">
        <v>283</v>
      </c>
      <c r="F642" s="57">
        <v>342</v>
      </c>
      <c r="G642" s="57">
        <f t="shared" si="42"/>
        <v>0</v>
      </c>
      <c r="H642" s="57">
        <f t="shared" si="42"/>
        <v>0</v>
      </c>
      <c r="I642" s="57">
        <f t="shared" si="42"/>
        <v>0</v>
      </c>
      <c r="J642" s="57">
        <f t="shared" si="42"/>
        <v>342</v>
      </c>
    </row>
    <row r="643" spans="1:10" s="19" customFormat="1" ht="12" customHeight="1">
      <c r="A643" s="8" t="s">
        <v>25</v>
      </c>
      <c r="B643" s="45" t="s">
        <v>173</v>
      </c>
      <c r="C643" s="45" t="s">
        <v>58</v>
      </c>
      <c r="D643" s="45" t="s">
        <v>299</v>
      </c>
      <c r="E643" s="45" t="s">
        <v>284</v>
      </c>
      <c r="F643" s="173">
        <v>342</v>
      </c>
      <c r="G643" s="173">
        <v>0</v>
      </c>
      <c r="H643" s="173">
        <v>0</v>
      </c>
      <c r="I643" s="173">
        <v>0</v>
      </c>
      <c r="J643" s="173">
        <f>F643+G643+H643+I643</f>
        <v>342</v>
      </c>
    </row>
    <row r="644" spans="1:10" s="28" customFormat="1" ht="20.25" customHeight="1">
      <c r="A644" s="5" t="s">
        <v>144</v>
      </c>
      <c r="B644" s="44" t="s">
        <v>173</v>
      </c>
      <c r="C644" s="44" t="s">
        <v>142</v>
      </c>
      <c r="D644" s="44"/>
      <c r="E644" s="44"/>
      <c r="F644" s="62">
        <v>1965</v>
      </c>
      <c r="G644" s="62">
        <f>G645+G647</f>
        <v>0</v>
      </c>
      <c r="H644" s="62">
        <f>H645+H647</f>
        <v>0</v>
      </c>
      <c r="I644" s="62">
        <f>I645+I647</f>
        <v>0</v>
      </c>
      <c r="J644" s="62">
        <f>J645+J647</f>
        <v>1965</v>
      </c>
    </row>
    <row r="645" spans="1:10" s="21" customFormat="1" ht="44.25" customHeight="1">
      <c r="A645" s="7" t="s">
        <v>313</v>
      </c>
      <c r="B645" s="46" t="s">
        <v>173</v>
      </c>
      <c r="C645" s="46" t="s">
        <v>142</v>
      </c>
      <c r="D645" s="46" t="s">
        <v>299</v>
      </c>
      <c r="E645" s="46" t="s">
        <v>283</v>
      </c>
      <c r="F645" s="173">
        <v>1865</v>
      </c>
      <c r="G645" s="173">
        <v>0</v>
      </c>
      <c r="H645" s="173">
        <v>0</v>
      </c>
      <c r="I645" s="173">
        <v>0</v>
      </c>
      <c r="J645" s="173">
        <f>F645+G645+H645+I645</f>
        <v>1865</v>
      </c>
    </row>
    <row r="646" spans="1:10" s="20" customFormat="1" ht="12.75" customHeight="1">
      <c r="A646" s="8" t="s">
        <v>25</v>
      </c>
      <c r="B646" s="45" t="s">
        <v>173</v>
      </c>
      <c r="C646" s="45" t="s">
        <v>142</v>
      </c>
      <c r="D646" s="45" t="s">
        <v>299</v>
      </c>
      <c r="E646" s="45" t="s">
        <v>284</v>
      </c>
      <c r="F646" s="173">
        <v>1865</v>
      </c>
      <c r="G646" s="173">
        <v>0</v>
      </c>
      <c r="H646" s="173">
        <v>0</v>
      </c>
      <c r="I646" s="173">
        <v>0</v>
      </c>
      <c r="J646" s="173">
        <f>F646+G646+H646+I646</f>
        <v>1865</v>
      </c>
    </row>
    <row r="647" spans="1:10" s="20" customFormat="1" ht="36.75" customHeight="1">
      <c r="A647" s="8" t="s">
        <v>626</v>
      </c>
      <c r="B647" s="45" t="s">
        <v>173</v>
      </c>
      <c r="C647" s="45" t="s">
        <v>142</v>
      </c>
      <c r="D647" s="45" t="s">
        <v>251</v>
      </c>
      <c r="E647" s="45" t="s">
        <v>283</v>
      </c>
      <c r="F647" s="57">
        <v>100</v>
      </c>
      <c r="G647" s="57">
        <f aca="true" t="shared" si="43" ref="G647:J648">G648</f>
        <v>0</v>
      </c>
      <c r="H647" s="57">
        <f t="shared" si="43"/>
        <v>0</v>
      </c>
      <c r="I647" s="57">
        <f t="shared" si="43"/>
        <v>0</v>
      </c>
      <c r="J647" s="57">
        <f t="shared" si="43"/>
        <v>100</v>
      </c>
    </row>
    <row r="648" spans="1:10" s="20" customFormat="1" ht="30" customHeight="1">
      <c r="A648" s="8" t="s">
        <v>306</v>
      </c>
      <c r="B648" s="45" t="s">
        <v>173</v>
      </c>
      <c r="C648" s="45" t="s">
        <v>142</v>
      </c>
      <c r="D648" s="45" t="s">
        <v>254</v>
      </c>
      <c r="E648" s="45" t="s">
        <v>283</v>
      </c>
      <c r="F648" s="57">
        <v>100</v>
      </c>
      <c r="G648" s="57">
        <f t="shared" si="43"/>
        <v>0</v>
      </c>
      <c r="H648" s="57">
        <f t="shared" si="43"/>
        <v>0</v>
      </c>
      <c r="I648" s="57">
        <f t="shared" si="43"/>
        <v>0</v>
      </c>
      <c r="J648" s="57">
        <f t="shared" si="43"/>
        <v>100</v>
      </c>
    </row>
    <row r="649" spans="1:10" s="20" customFormat="1" ht="12.75" customHeight="1">
      <c r="A649" s="8" t="s">
        <v>25</v>
      </c>
      <c r="B649" s="45" t="s">
        <v>173</v>
      </c>
      <c r="C649" s="45" t="s">
        <v>142</v>
      </c>
      <c r="D649" s="45" t="s">
        <v>254</v>
      </c>
      <c r="E649" s="45" t="s">
        <v>284</v>
      </c>
      <c r="F649" s="173">
        <v>100</v>
      </c>
      <c r="G649" s="173">
        <v>0</v>
      </c>
      <c r="H649" s="173">
        <v>0</v>
      </c>
      <c r="I649" s="173">
        <v>0</v>
      </c>
      <c r="J649" s="173">
        <f>F649+G649+H649+I649</f>
        <v>100</v>
      </c>
    </row>
    <row r="650" spans="1:10" s="19" customFormat="1" ht="33.75" customHeight="1">
      <c r="A650" s="5" t="s">
        <v>198</v>
      </c>
      <c r="B650" s="44" t="s">
        <v>173</v>
      </c>
      <c r="C650" s="44" t="s">
        <v>193</v>
      </c>
      <c r="D650" s="44"/>
      <c r="E650" s="44"/>
      <c r="F650" s="172">
        <v>40453.69</v>
      </c>
      <c r="G650" s="172">
        <f>G651+G661</f>
        <v>-4391.53</v>
      </c>
      <c r="H650" s="172">
        <f>H651+H661</f>
        <v>0</v>
      </c>
      <c r="I650" s="172">
        <f>I651+I661</f>
        <v>0</v>
      </c>
      <c r="J650" s="172">
        <f>J651+J661</f>
        <v>36062.16</v>
      </c>
    </row>
    <row r="651" spans="1:10" s="19" customFormat="1" ht="31.5">
      <c r="A651" s="5" t="s">
        <v>199</v>
      </c>
      <c r="B651" s="44" t="s">
        <v>173</v>
      </c>
      <c r="C651" s="44" t="s">
        <v>194</v>
      </c>
      <c r="D651" s="44"/>
      <c r="E651" s="44" t="s">
        <v>245</v>
      </c>
      <c r="F651" s="172">
        <v>25078.300000000003</v>
      </c>
      <c r="G651" s="172">
        <f>G652+G657</f>
        <v>0</v>
      </c>
      <c r="H651" s="172">
        <f>H652+H657</f>
        <v>0</v>
      </c>
      <c r="I651" s="172">
        <f>I652+I657</f>
        <v>0</v>
      </c>
      <c r="J651" s="172">
        <f>J652+J657</f>
        <v>25078.300000000003</v>
      </c>
    </row>
    <row r="652" spans="1:10" s="19" customFormat="1" ht="33.75">
      <c r="A652" s="7" t="s">
        <v>300</v>
      </c>
      <c r="B652" s="46" t="s">
        <v>173</v>
      </c>
      <c r="C652" s="46" t="s">
        <v>194</v>
      </c>
      <c r="D652" s="46" t="s">
        <v>163</v>
      </c>
      <c r="E652" s="46" t="s">
        <v>283</v>
      </c>
      <c r="F652" s="173">
        <v>20351.4</v>
      </c>
      <c r="G652" s="173">
        <f>G653+G655</f>
        <v>0</v>
      </c>
      <c r="H652" s="173">
        <f>H653+H655</f>
        <v>0</v>
      </c>
      <c r="I652" s="173">
        <f>I653+I655</f>
        <v>0</v>
      </c>
      <c r="J652" s="173">
        <f>J653+J655</f>
        <v>20351.4</v>
      </c>
    </row>
    <row r="653" spans="1:10" s="19" customFormat="1" ht="33.75">
      <c r="A653" s="7" t="s">
        <v>133</v>
      </c>
      <c r="B653" s="46" t="s">
        <v>173</v>
      </c>
      <c r="C653" s="46" t="s">
        <v>194</v>
      </c>
      <c r="D653" s="46" t="s">
        <v>462</v>
      </c>
      <c r="E653" s="46" t="s">
        <v>283</v>
      </c>
      <c r="F653" s="173">
        <v>0</v>
      </c>
      <c r="G653" s="173">
        <f>G654</f>
        <v>0</v>
      </c>
      <c r="H653" s="173">
        <f>H654</f>
        <v>0</v>
      </c>
      <c r="I653" s="173">
        <f>I654</f>
        <v>0</v>
      </c>
      <c r="J653" s="173">
        <f>J654</f>
        <v>0</v>
      </c>
    </row>
    <row r="654" spans="1:10" s="19" customFormat="1" ht="12.75">
      <c r="A654" s="8" t="s">
        <v>25</v>
      </c>
      <c r="B654" s="45" t="s">
        <v>173</v>
      </c>
      <c r="C654" s="45" t="s">
        <v>194</v>
      </c>
      <c r="D654" s="45" t="s">
        <v>462</v>
      </c>
      <c r="E654" s="45" t="s">
        <v>284</v>
      </c>
      <c r="F654" s="173">
        <v>0</v>
      </c>
      <c r="G654" s="173">
        <v>0</v>
      </c>
      <c r="H654" s="173">
        <v>0</v>
      </c>
      <c r="I654" s="173">
        <v>0</v>
      </c>
      <c r="J654" s="173">
        <f>F654+G654+H654+I654</f>
        <v>0</v>
      </c>
    </row>
    <row r="655" spans="1:10" s="19" customFormat="1" ht="33.75">
      <c r="A655" s="7" t="s">
        <v>133</v>
      </c>
      <c r="B655" s="46" t="s">
        <v>173</v>
      </c>
      <c r="C655" s="46" t="s">
        <v>194</v>
      </c>
      <c r="D655" s="46" t="s">
        <v>905</v>
      </c>
      <c r="E655" s="46" t="s">
        <v>283</v>
      </c>
      <c r="F655" s="57">
        <v>20351.4</v>
      </c>
      <c r="G655" s="57">
        <f>G656</f>
        <v>0</v>
      </c>
      <c r="H655" s="57">
        <f>H656</f>
        <v>0</v>
      </c>
      <c r="I655" s="57">
        <f>I656</f>
        <v>0</v>
      </c>
      <c r="J655" s="57">
        <f>J656</f>
        <v>20351.4</v>
      </c>
    </row>
    <row r="656" spans="1:10" s="19" customFormat="1" ht="12.75">
      <c r="A656" s="8" t="s">
        <v>25</v>
      </c>
      <c r="B656" s="45" t="s">
        <v>173</v>
      </c>
      <c r="C656" s="45" t="s">
        <v>194</v>
      </c>
      <c r="D656" s="45" t="s">
        <v>905</v>
      </c>
      <c r="E656" s="45" t="s">
        <v>284</v>
      </c>
      <c r="F656" s="173">
        <v>20351.4</v>
      </c>
      <c r="G656" s="173">
        <v>0</v>
      </c>
      <c r="H656" s="173">
        <v>0</v>
      </c>
      <c r="I656" s="173">
        <v>0</v>
      </c>
      <c r="J656" s="173">
        <f>F656+G656+H656+I656</f>
        <v>20351.4</v>
      </c>
    </row>
    <row r="657" spans="1:10" s="19" customFormat="1" ht="12.75">
      <c r="A657" s="7" t="s">
        <v>149</v>
      </c>
      <c r="B657" s="46" t="s">
        <v>173</v>
      </c>
      <c r="C657" s="46" t="s">
        <v>194</v>
      </c>
      <c r="D657" s="46" t="s">
        <v>96</v>
      </c>
      <c r="E657" s="46" t="s">
        <v>283</v>
      </c>
      <c r="F657" s="173">
        <v>4726.9</v>
      </c>
      <c r="G657" s="173">
        <v>0</v>
      </c>
      <c r="H657" s="173">
        <v>0</v>
      </c>
      <c r="I657" s="173">
        <v>0</v>
      </c>
      <c r="J657" s="173">
        <f aca="true" t="shared" si="44" ref="J657:J672">F657+G657+H657+I657</f>
        <v>4726.9</v>
      </c>
    </row>
    <row r="658" spans="1:10" s="19" customFormat="1" ht="12.75">
      <c r="A658" s="7" t="s">
        <v>159</v>
      </c>
      <c r="B658" s="46" t="s">
        <v>173</v>
      </c>
      <c r="C658" s="46" t="s">
        <v>194</v>
      </c>
      <c r="D658" s="46" t="s">
        <v>160</v>
      </c>
      <c r="E658" s="46" t="s">
        <v>283</v>
      </c>
      <c r="F658" s="173">
        <v>4726.9</v>
      </c>
      <c r="G658" s="173">
        <v>0</v>
      </c>
      <c r="H658" s="173">
        <v>0</v>
      </c>
      <c r="I658" s="173">
        <v>0</v>
      </c>
      <c r="J658" s="173">
        <f t="shared" si="44"/>
        <v>4726.9</v>
      </c>
    </row>
    <row r="659" spans="1:10" s="19" customFormat="1" ht="12.75">
      <c r="A659" s="7" t="s">
        <v>162</v>
      </c>
      <c r="B659" s="46" t="s">
        <v>173</v>
      </c>
      <c r="C659" s="46" t="s">
        <v>194</v>
      </c>
      <c r="D659" s="46" t="s">
        <v>161</v>
      </c>
      <c r="E659" s="46" t="s">
        <v>283</v>
      </c>
      <c r="F659" s="173">
        <v>4726.9</v>
      </c>
      <c r="G659" s="173">
        <v>0</v>
      </c>
      <c r="H659" s="173">
        <v>0</v>
      </c>
      <c r="I659" s="173">
        <v>0</v>
      </c>
      <c r="J659" s="173">
        <f t="shared" si="44"/>
        <v>4726.9</v>
      </c>
    </row>
    <row r="660" spans="1:10" s="19" customFormat="1" ht="12.75">
      <c r="A660" s="8" t="s">
        <v>25</v>
      </c>
      <c r="B660" s="45" t="s">
        <v>173</v>
      </c>
      <c r="C660" s="45" t="s">
        <v>194</v>
      </c>
      <c r="D660" s="45" t="s">
        <v>161</v>
      </c>
      <c r="E660" s="45" t="s">
        <v>284</v>
      </c>
      <c r="F660" s="173">
        <v>4726.9</v>
      </c>
      <c r="G660" s="173">
        <v>0</v>
      </c>
      <c r="H660" s="173">
        <v>0</v>
      </c>
      <c r="I660" s="173">
        <v>0</v>
      </c>
      <c r="J660" s="173">
        <f t="shared" si="44"/>
        <v>4726.9</v>
      </c>
    </row>
    <row r="661" spans="1:10" s="28" customFormat="1" ht="21">
      <c r="A661" s="5" t="s">
        <v>590</v>
      </c>
      <c r="B661" s="44" t="s">
        <v>173</v>
      </c>
      <c r="C661" s="44" t="s">
        <v>589</v>
      </c>
      <c r="D661" s="44"/>
      <c r="E661" s="44"/>
      <c r="F661" s="62">
        <v>15375.39</v>
      </c>
      <c r="G661" s="62">
        <f aca="true" t="shared" si="45" ref="G661:J663">G662</f>
        <v>-4391.53</v>
      </c>
      <c r="H661" s="62">
        <f t="shared" si="45"/>
        <v>0</v>
      </c>
      <c r="I661" s="62">
        <f t="shared" si="45"/>
        <v>0</v>
      </c>
      <c r="J661" s="62">
        <f t="shared" si="45"/>
        <v>10983.86</v>
      </c>
    </row>
    <row r="662" spans="1:10" s="19" customFormat="1" ht="12.75">
      <c r="A662" s="7" t="s">
        <v>149</v>
      </c>
      <c r="B662" s="46" t="s">
        <v>173</v>
      </c>
      <c r="C662" s="46" t="s">
        <v>589</v>
      </c>
      <c r="D662" s="46" t="s">
        <v>96</v>
      </c>
      <c r="E662" s="46" t="s">
        <v>283</v>
      </c>
      <c r="F662" s="63">
        <v>15375.39</v>
      </c>
      <c r="G662" s="63">
        <f t="shared" si="45"/>
        <v>-4391.53</v>
      </c>
      <c r="H662" s="63">
        <f t="shared" si="45"/>
        <v>0</v>
      </c>
      <c r="I662" s="63">
        <f t="shared" si="45"/>
        <v>0</v>
      </c>
      <c r="J662" s="63">
        <f t="shared" si="45"/>
        <v>10983.86</v>
      </c>
    </row>
    <row r="663" spans="1:10" s="21" customFormat="1" ht="73.5" customHeight="1">
      <c r="A663" s="34" t="s">
        <v>586</v>
      </c>
      <c r="B663" s="46" t="s">
        <v>173</v>
      </c>
      <c r="C663" s="46" t="s">
        <v>589</v>
      </c>
      <c r="D663" s="46" t="s">
        <v>587</v>
      </c>
      <c r="E663" s="46" t="s">
        <v>283</v>
      </c>
      <c r="F663" s="63">
        <v>15375.39</v>
      </c>
      <c r="G663" s="63">
        <f t="shared" si="45"/>
        <v>-4391.53</v>
      </c>
      <c r="H663" s="63">
        <f t="shared" si="45"/>
        <v>0</v>
      </c>
      <c r="I663" s="63">
        <f t="shared" si="45"/>
        <v>0</v>
      </c>
      <c r="J663" s="63">
        <f t="shared" si="45"/>
        <v>10983.86</v>
      </c>
    </row>
    <row r="664" spans="1:10" s="19" customFormat="1" ht="12.75">
      <c r="A664" s="8" t="s">
        <v>25</v>
      </c>
      <c r="B664" s="45" t="s">
        <v>173</v>
      </c>
      <c r="C664" s="45" t="s">
        <v>589</v>
      </c>
      <c r="D664" s="45" t="s">
        <v>587</v>
      </c>
      <c r="E664" s="45" t="s">
        <v>284</v>
      </c>
      <c r="F664" s="173">
        <v>15375.39</v>
      </c>
      <c r="G664" s="173">
        <v>-4391.53</v>
      </c>
      <c r="H664" s="173">
        <v>0</v>
      </c>
      <c r="I664" s="173">
        <v>0</v>
      </c>
      <c r="J664" s="173">
        <f t="shared" si="44"/>
        <v>10983.86</v>
      </c>
    </row>
    <row r="665" spans="1:10" ht="28.5" customHeight="1">
      <c r="A665" s="4" t="s">
        <v>396</v>
      </c>
      <c r="B665" s="70" t="s">
        <v>314</v>
      </c>
      <c r="C665" s="71" t="s">
        <v>245</v>
      </c>
      <c r="D665" s="71"/>
      <c r="E665" s="71" t="s">
        <v>245</v>
      </c>
      <c r="F665" s="65">
        <v>1451.767</v>
      </c>
      <c r="G665" s="65">
        <v>0</v>
      </c>
      <c r="H665" s="65">
        <v>0</v>
      </c>
      <c r="I665" s="65">
        <v>0</v>
      </c>
      <c r="J665" s="65">
        <f t="shared" si="44"/>
        <v>1451.767</v>
      </c>
    </row>
    <row r="666" spans="1:10" ht="34.5" customHeight="1">
      <c r="A666" s="5" t="s">
        <v>70</v>
      </c>
      <c r="B666" s="72" t="s">
        <v>314</v>
      </c>
      <c r="C666" s="44" t="s">
        <v>71</v>
      </c>
      <c r="D666" s="44"/>
      <c r="E666" s="44" t="s">
        <v>245</v>
      </c>
      <c r="F666" s="172">
        <v>1451.767</v>
      </c>
      <c r="G666" s="172">
        <v>0</v>
      </c>
      <c r="H666" s="172">
        <v>0</v>
      </c>
      <c r="I666" s="172">
        <v>0</v>
      </c>
      <c r="J666" s="172">
        <f t="shared" si="44"/>
        <v>1451.767</v>
      </c>
    </row>
    <row r="667" spans="1:10" ht="12" customHeight="1">
      <c r="A667" s="7" t="s">
        <v>149</v>
      </c>
      <c r="B667" s="73" t="s">
        <v>314</v>
      </c>
      <c r="C667" s="46" t="s">
        <v>71</v>
      </c>
      <c r="D667" s="46" t="s">
        <v>96</v>
      </c>
      <c r="E667" s="44"/>
      <c r="F667" s="173">
        <v>1451.767</v>
      </c>
      <c r="G667" s="173">
        <v>0</v>
      </c>
      <c r="H667" s="173">
        <v>0</v>
      </c>
      <c r="I667" s="173">
        <v>0</v>
      </c>
      <c r="J667" s="173">
        <f t="shared" si="44"/>
        <v>1451.767</v>
      </c>
    </row>
    <row r="668" spans="1:10" ht="12.75" customHeight="1">
      <c r="A668" s="7" t="s">
        <v>95</v>
      </c>
      <c r="B668" s="73" t="s">
        <v>314</v>
      </c>
      <c r="C668" s="46" t="s">
        <v>71</v>
      </c>
      <c r="D668" s="46" t="s">
        <v>97</v>
      </c>
      <c r="E668" s="44"/>
      <c r="F668" s="173">
        <v>1451.767</v>
      </c>
      <c r="G668" s="173">
        <v>0</v>
      </c>
      <c r="H668" s="173">
        <v>0</v>
      </c>
      <c r="I668" s="173">
        <v>0</v>
      </c>
      <c r="J668" s="173">
        <f t="shared" si="44"/>
        <v>1451.767</v>
      </c>
    </row>
    <row r="669" spans="1:10" ht="12" customHeight="1">
      <c r="A669" s="9" t="s">
        <v>282</v>
      </c>
      <c r="B669" s="73" t="s">
        <v>314</v>
      </c>
      <c r="C669" s="46" t="s">
        <v>71</v>
      </c>
      <c r="D669" s="46" t="s">
        <v>98</v>
      </c>
      <c r="E669" s="46" t="s">
        <v>283</v>
      </c>
      <c r="F669" s="173">
        <v>1451.767</v>
      </c>
      <c r="G669" s="173">
        <v>0</v>
      </c>
      <c r="H669" s="173">
        <v>0</v>
      </c>
      <c r="I669" s="173">
        <v>0</v>
      </c>
      <c r="J669" s="173">
        <f t="shared" si="44"/>
        <v>1451.767</v>
      </c>
    </row>
    <row r="670" spans="1:10" ht="21.75" customHeight="1">
      <c r="A670" s="9" t="s">
        <v>101</v>
      </c>
      <c r="B670" s="73" t="s">
        <v>314</v>
      </c>
      <c r="C670" s="46" t="s">
        <v>71</v>
      </c>
      <c r="D670" s="46" t="s">
        <v>99</v>
      </c>
      <c r="E670" s="46" t="s">
        <v>283</v>
      </c>
      <c r="F670" s="173">
        <v>1451.767</v>
      </c>
      <c r="G670" s="173">
        <v>0</v>
      </c>
      <c r="H670" s="173">
        <v>0</v>
      </c>
      <c r="I670" s="173">
        <v>0</v>
      </c>
      <c r="J670" s="173">
        <f t="shared" si="44"/>
        <v>1451.767</v>
      </c>
    </row>
    <row r="671" spans="1:10" ht="45" customHeight="1">
      <c r="A671" s="10" t="s">
        <v>28</v>
      </c>
      <c r="B671" s="74" t="s">
        <v>314</v>
      </c>
      <c r="C671" s="45" t="s">
        <v>71</v>
      </c>
      <c r="D671" s="46" t="s">
        <v>99</v>
      </c>
      <c r="E671" s="45" t="s">
        <v>26</v>
      </c>
      <c r="F671" s="173">
        <v>1325.131</v>
      </c>
      <c r="G671" s="173">
        <v>0</v>
      </c>
      <c r="H671" s="173">
        <v>0</v>
      </c>
      <c r="I671" s="173">
        <v>0</v>
      </c>
      <c r="J671" s="173">
        <f t="shared" si="44"/>
        <v>1325.131</v>
      </c>
    </row>
    <row r="672" spans="1:10" ht="19.5" customHeight="1">
      <c r="A672" s="10" t="s">
        <v>27</v>
      </c>
      <c r="B672" s="74" t="s">
        <v>314</v>
      </c>
      <c r="C672" s="45" t="s">
        <v>71</v>
      </c>
      <c r="D672" s="46" t="s">
        <v>99</v>
      </c>
      <c r="E672" s="45" t="s">
        <v>30</v>
      </c>
      <c r="F672" s="173">
        <v>126.63600000000001</v>
      </c>
      <c r="G672" s="173">
        <v>0</v>
      </c>
      <c r="H672" s="173">
        <v>0</v>
      </c>
      <c r="I672" s="173">
        <v>0</v>
      </c>
      <c r="J672" s="173">
        <f t="shared" si="44"/>
        <v>126.63600000000001</v>
      </c>
    </row>
    <row r="673" spans="1:10" ht="42.75" customHeight="1">
      <c r="A673" s="4" t="s">
        <v>400</v>
      </c>
      <c r="B673" s="70" t="s">
        <v>166</v>
      </c>
      <c r="C673" s="71" t="s">
        <v>245</v>
      </c>
      <c r="D673" s="71"/>
      <c r="E673" s="71" t="s">
        <v>245</v>
      </c>
      <c r="F673" s="61">
        <v>237944.63999999998</v>
      </c>
      <c r="G673" s="61">
        <f>G678+G684+G734+G754+G674</f>
        <v>-3075.6</v>
      </c>
      <c r="H673" s="61">
        <f>H678+H684+H734+H754+H674</f>
        <v>0</v>
      </c>
      <c r="I673" s="61">
        <f>I678+I684+I734+I754+I674</f>
        <v>72.534</v>
      </c>
      <c r="J673" s="61">
        <f>J678+J684+J734+J754+J674</f>
        <v>234941.57400000002</v>
      </c>
    </row>
    <row r="674" spans="1:10" ht="25.5" customHeight="1">
      <c r="A674" s="5" t="s">
        <v>355</v>
      </c>
      <c r="B674" s="44" t="s">
        <v>166</v>
      </c>
      <c r="C674" s="44" t="s">
        <v>197</v>
      </c>
      <c r="D674" s="45"/>
      <c r="E674" s="2"/>
      <c r="F674" s="176">
        <v>986.5</v>
      </c>
      <c r="G674" s="176">
        <f>G675</f>
        <v>0</v>
      </c>
      <c r="H674" s="176">
        <f>H675</f>
        <v>0</v>
      </c>
      <c r="I674" s="176">
        <f>I675</f>
        <v>0</v>
      </c>
      <c r="J674" s="176">
        <f>J675</f>
        <v>986.5</v>
      </c>
    </row>
    <row r="675" spans="1:10" ht="23.25" customHeight="1">
      <c r="A675" s="7" t="s">
        <v>502</v>
      </c>
      <c r="B675" s="46" t="s">
        <v>166</v>
      </c>
      <c r="C675" s="46" t="s">
        <v>197</v>
      </c>
      <c r="D675" s="46" t="s">
        <v>267</v>
      </c>
      <c r="E675" s="46" t="s">
        <v>283</v>
      </c>
      <c r="F675" s="132">
        <v>986.5</v>
      </c>
      <c r="G675" s="132">
        <f>G676+G677</f>
        <v>0</v>
      </c>
      <c r="H675" s="132">
        <f>H676+H677</f>
        <v>0</v>
      </c>
      <c r="I675" s="132">
        <f>I676+I677</f>
        <v>0</v>
      </c>
      <c r="J675" s="132">
        <f>J676+J677</f>
        <v>986.5</v>
      </c>
    </row>
    <row r="676" spans="1:10" ht="24.75" customHeight="1">
      <c r="A676" s="8" t="s">
        <v>27</v>
      </c>
      <c r="B676" s="45" t="s">
        <v>166</v>
      </c>
      <c r="C676" s="45" t="s">
        <v>197</v>
      </c>
      <c r="D676" s="45" t="s">
        <v>267</v>
      </c>
      <c r="E676" s="45" t="s">
        <v>30</v>
      </c>
      <c r="F676" s="177">
        <v>0</v>
      </c>
      <c r="G676" s="177">
        <v>0</v>
      </c>
      <c r="H676" s="177">
        <v>0</v>
      </c>
      <c r="I676" s="177">
        <v>0</v>
      </c>
      <c r="J676" s="177">
        <f>F676+G676+H676+I676</f>
        <v>0</v>
      </c>
    </row>
    <row r="677" spans="1:10" ht="25.5" customHeight="1">
      <c r="A677" s="8" t="s">
        <v>121</v>
      </c>
      <c r="B677" s="45" t="s">
        <v>166</v>
      </c>
      <c r="C677" s="45" t="s">
        <v>197</v>
      </c>
      <c r="D677" s="45" t="s">
        <v>267</v>
      </c>
      <c r="E677" s="45" t="s">
        <v>29</v>
      </c>
      <c r="F677" s="177">
        <v>986.5</v>
      </c>
      <c r="G677" s="177">
        <v>0</v>
      </c>
      <c r="H677" s="177">
        <v>0</v>
      </c>
      <c r="I677" s="177">
        <v>0</v>
      </c>
      <c r="J677" s="177">
        <f>F677+G677+H677+I677</f>
        <v>986.5</v>
      </c>
    </row>
    <row r="678" spans="1:10" ht="10.5" customHeight="1">
      <c r="A678" s="11" t="s">
        <v>168</v>
      </c>
      <c r="B678" s="72" t="s">
        <v>166</v>
      </c>
      <c r="C678" s="44" t="s">
        <v>169</v>
      </c>
      <c r="D678" s="44"/>
      <c r="E678" s="44" t="s">
        <v>245</v>
      </c>
      <c r="F678" s="172">
        <v>40448.049999999996</v>
      </c>
      <c r="G678" s="172">
        <f>G679</f>
        <v>0</v>
      </c>
      <c r="H678" s="172">
        <f>H679</f>
        <v>0</v>
      </c>
      <c r="I678" s="172">
        <f>I679</f>
        <v>0</v>
      </c>
      <c r="J678" s="172">
        <f>J679</f>
        <v>40448.049999999996</v>
      </c>
    </row>
    <row r="679" spans="1:10" s="19" customFormat="1" ht="34.5" customHeight="1">
      <c r="A679" s="7" t="s">
        <v>509</v>
      </c>
      <c r="B679" s="46" t="s">
        <v>166</v>
      </c>
      <c r="C679" s="46" t="s">
        <v>169</v>
      </c>
      <c r="D679" s="46" t="s">
        <v>20</v>
      </c>
      <c r="E679" s="46" t="s">
        <v>283</v>
      </c>
      <c r="F679" s="173">
        <v>40448.049999999996</v>
      </c>
      <c r="G679" s="173">
        <f>G680+G682</f>
        <v>0</v>
      </c>
      <c r="H679" s="173">
        <f>H680+H682</f>
        <v>0</v>
      </c>
      <c r="I679" s="173">
        <f>I680+I682</f>
        <v>0</v>
      </c>
      <c r="J679" s="173">
        <f>J680+J682</f>
        <v>40448.049999999996</v>
      </c>
    </row>
    <row r="680" spans="1:10" s="19" customFormat="1" ht="34.5" customHeight="1">
      <c r="A680" s="7" t="s">
        <v>224</v>
      </c>
      <c r="B680" s="46" t="s">
        <v>166</v>
      </c>
      <c r="C680" s="46" t="s">
        <v>169</v>
      </c>
      <c r="D680" s="46" t="s">
        <v>442</v>
      </c>
      <c r="E680" s="46" t="s">
        <v>283</v>
      </c>
      <c r="F680" s="63">
        <v>800</v>
      </c>
      <c r="G680" s="63">
        <f>G681</f>
        <v>0</v>
      </c>
      <c r="H680" s="63">
        <f>H681</f>
        <v>0</v>
      </c>
      <c r="I680" s="63">
        <f>I681</f>
        <v>0</v>
      </c>
      <c r="J680" s="63">
        <f>J681</f>
        <v>800</v>
      </c>
    </row>
    <row r="681" spans="1:10" s="19" customFormat="1" ht="34.5" customHeight="1">
      <c r="A681" s="8" t="s">
        <v>28</v>
      </c>
      <c r="B681" s="46" t="s">
        <v>166</v>
      </c>
      <c r="C681" s="46" t="s">
        <v>169</v>
      </c>
      <c r="D681" s="45" t="s">
        <v>442</v>
      </c>
      <c r="E681" s="46" t="s">
        <v>26</v>
      </c>
      <c r="F681" s="173">
        <v>800</v>
      </c>
      <c r="G681" s="173">
        <v>0</v>
      </c>
      <c r="H681" s="173">
        <v>0</v>
      </c>
      <c r="I681" s="173">
        <v>0</v>
      </c>
      <c r="J681" s="173">
        <f>F681+G681+H681+I681</f>
        <v>800</v>
      </c>
    </row>
    <row r="682" spans="1:10" s="19" customFormat="1" ht="23.25" customHeight="1">
      <c r="A682" s="7" t="s">
        <v>138</v>
      </c>
      <c r="B682" s="46" t="s">
        <v>166</v>
      </c>
      <c r="C682" s="46" t="s">
        <v>169</v>
      </c>
      <c r="D682" s="46" t="s">
        <v>424</v>
      </c>
      <c r="E682" s="46" t="s">
        <v>283</v>
      </c>
      <c r="F682" s="173">
        <v>39648.049999999996</v>
      </c>
      <c r="G682" s="173">
        <f>G683</f>
        <v>0</v>
      </c>
      <c r="H682" s="173">
        <f>H683</f>
        <v>0</v>
      </c>
      <c r="I682" s="173">
        <f>I683</f>
        <v>0</v>
      </c>
      <c r="J682" s="173">
        <f>J683</f>
        <v>39648.049999999996</v>
      </c>
    </row>
    <row r="683" spans="1:10" s="19" customFormat="1" ht="23.25" customHeight="1">
      <c r="A683" s="8" t="s">
        <v>121</v>
      </c>
      <c r="B683" s="45" t="s">
        <v>166</v>
      </c>
      <c r="C683" s="45" t="s">
        <v>169</v>
      </c>
      <c r="D683" s="45" t="s">
        <v>424</v>
      </c>
      <c r="E683" s="45" t="s">
        <v>29</v>
      </c>
      <c r="F683" s="173">
        <v>39648.049999999996</v>
      </c>
      <c r="G683" s="173">
        <v>0</v>
      </c>
      <c r="H683" s="173">
        <v>0</v>
      </c>
      <c r="I683" s="173">
        <v>0</v>
      </c>
      <c r="J683" s="173">
        <f aca="true" t="shared" si="46" ref="J683:J770">F683+G683+H683+I683</f>
        <v>39648.049999999996</v>
      </c>
    </row>
    <row r="684" spans="1:10" s="19" customFormat="1" ht="12" customHeight="1">
      <c r="A684" s="5" t="s">
        <v>66</v>
      </c>
      <c r="B684" s="44" t="s">
        <v>166</v>
      </c>
      <c r="C684" s="44" t="s">
        <v>67</v>
      </c>
      <c r="D684" s="44"/>
      <c r="E684" s="44" t="s">
        <v>245</v>
      </c>
      <c r="F684" s="172">
        <v>92129.45500000002</v>
      </c>
      <c r="G684" s="172">
        <f>G685+G730</f>
        <v>-3041.082</v>
      </c>
      <c r="H684" s="172">
        <f>H685+H730</f>
        <v>0</v>
      </c>
      <c r="I684" s="172">
        <f>I685+I730</f>
        <v>72.534</v>
      </c>
      <c r="J684" s="172">
        <f>J685+J730</f>
        <v>89160.90700000002</v>
      </c>
    </row>
    <row r="685" spans="1:10" s="21" customFormat="1" ht="33.75">
      <c r="A685" s="7" t="s">
        <v>509</v>
      </c>
      <c r="B685" s="46" t="s">
        <v>166</v>
      </c>
      <c r="C685" s="46" t="s">
        <v>67</v>
      </c>
      <c r="D685" s="46" t="s">
        <v>20</v>
      </c>
      <c r="E685" s="46" t="s">
        <v>283</v>
      </c>
      <c r="F685" s="173">
        <v>88452.10100000001</v>
      </c>
      <c r="G685" s="173">
        <f>G686+G689+G692+G695+G698+G701+G704+G707+G709+G711+G714+G717+G719+G722+G725+G727</f>
        <v>-3041.082</v>
      </c>
      <c r="H685" s="173">
        <f>H686+H689+H692+H695+H698+H701+H704+H707+H709+H711+H714+H717+H719+H722+H725+H727</f>
        <v>0</v>
      </c>
      <c r="I685" s="173">
        <f>I686+I689+I692+I695+I698+I701+I704+I707+I709+I711+I714+I717+I719+I722+I725+I727</f>
        <v>0</v>
      </c>
      <c r="J685" s="173">
        <f>J686+J689+J692+J695+J698+J701+J704+J707+J709+J711+J714+J717+J719+J722+J725+J727</f>
        <v>85411.01900000001</v>
      </c>
    </row>
    <row r="686" spans="1:10" s="21" customFormat="1" ht="33.75">
      <c r="A686" s="7" t="s">
        <v>34</v>
      </c>
      <c r="B686" s="46" t="s">
        <v>166</v>
      </c>
      <c r="C686" s="46" t="s">
        <v>67</v>
      </c>
      <c r="D686" s="46" t="s">
        <v>427</v>
      </c>
      <c r="E686" s="46" t="s">
        <v>283</v>
      </c>
      <c r="F686" s="173">
        <v>13866.7</v>
      </c>
      <c r="G686" s="173">
        <f>G687+G688</f>
        <v>0</v>
      </c>
      <c r="H686" s="173">
        <f>H687+H688</f>
        <v>0</v>
      </c>
      <c r="I686" s="173">
        <f>I687+I688</f>
        <v>0</v>
      </c>
      <c r="J686" s="173">
        <f>J687+J688</f>
        <v>13866.7</v>
      </c>
    </row>
    <row r="687" spans="1:10" s="21" customFormat="1" ht="33.75">
      <c r="A687" s="10" t="s">
        <v>27</v>
      </c>
      <c r="B687" s="46" t="s">
        <v>166</v>
      </c>
      <c r="C687" s="46" t="s">
        <v>67</v>
      </c>
      <c r="D687" s="46" t="s">
        <v>427</v>
      </c>
      <c r="E687" s="46" t="s">
        <v>30</v>
      </c>
      <c r="F687" s="173">
        <v>250</v>
      </c>
      <c r="G687" s="173">
        <v>0</v>
      </c>
      <c r="H687" s="173">
        <v>0</v>
      </c>
      <c r="I687" s="173">
        <v>0</v>
      </c>
      <c r="J687" s="173">
        <f t="shared" si="46"/>
        <v>250</v>
      </c>
    </row>
    <row r="688" spans="1:10" s="21" customFormat="1" ht="12.75">
      <c r="A688" s="8" t="s">
        <v>24</v>
      </c>
      <c r="B688" s="45" t="s">
        <v>166</v>
      </c>
      <c r="C688" s="45" t="s">
        <v>67</v>
      </c>
      <c r="D688" s="45" t="s">
        <v>427</v>
      </c>
      <c r="E688" s="45" t="s">
        <v>23</v>
      </c>
      <c r="F688" s="173">
        <v>13616.7</v>
      </c>
      <c r="G688" s="173">
        <v>0</v>
      </c>
      <c r="H688" s="173">
        <v>0</v>
      </c>
      <c r="I688" s="173">
        <v>0</v>
      </c>
      <c r="J688" s="173">
        <f t="shared" si="46"/>
        <v>13616.7</v>
      </c>
    </row>
    <row r="689" spans="1:10" s="21" customFormat="1" ht="45.75" customHeight="1">
      <c r="A689" s="7" t="s">
        <v>47</v>
      </c>
      <c r="B689" s="46" t="s">
        <v>166</v>
      </c>
      <c r="C689" s="46" t="s">
        <v>67</v>
      </c>
      <c r="D689" s="46" t="s">
        <v>428</v>
      </c>
      <c r="E689" s="46" t="s">
        <v>283</v>
      </c>
      <c r="F689" s="173">
        <v>782.8</v>
      </c>
      <c r="G689" s="173">
        <f>G690+G691</f>
        <v>0</v>
      </c>
      <c r="H689" s="173">
        <f>H690+H691</f>
        <v>0</v>
      </c>
      <c r="I689" s="173">
        <f>I690+I691</f>
        <v>0</v>
      </c>
      <c r="J689" s="173">
        <f>J690+J691</f>
        <v>782.8</v>
      </c>
    </row>
    <row r="690" spans="1:10" s="21" customFormat="1" ht="45.75" customHeight="1">
      <c r="A690" s="10" t="s">
        <v>27</v>
      </c>
      <c r="B690" s="46" t="s">
        <v>166</v>
      </c>
      <c r="C690" s="46" t="s">
        <v>67</v>
      </c>
      <c r="D690" s="46" t="s">
        <v>428</v>
      </c>
      <c r="E690" s="46" t="s">
        <v>30</v>
      </c>
      <c r="F690" s="173">
        <v>15</v>
      </c>
      <c r="G690" s="173">
        <v>0</v>
      </c>
      <c r="H690" s="173">
        <v>0</v>
      </c>
      <c r="I690" s="173">
        <v>0</v>
      </c>
      <c r="J690" s="173">
        <f t="shared" si="46"/>
        <v>15</v>
      </c>
    </row>
    <row r="691" spans="1:10" s="21" customFormat="1" ht="12.75">
      <c r="A691" s="8" t="s">
        <v>24</v>
      </c>
      <c r="B691" s="45" t="s">
        <v>166</v>
      </c>
      <c r="C691" s="45" t="s">
        <v>67</v>
      </c>
      <c r="D691" s="45" t="s">
        <v>428</v>
      </c>
      <c r="E691" s="45" t="s">
        <v>23</v>
      </c>
      <c r="F691" s="173">
        <v>767.8</v>
      </c>
      <c r="G691" s="173">
        <v>0</v>
      </c>
      <c r="H691" s="173">
        <v>0</v>
      </c>
      <c r="I691" s="173">
        <v>0</v>
      </c>
      <c r="J691" s="173">
        <f t="shared" si="46"/>
        <v>767.8</v>
      </c>
    </row>
    <row r="692" spans="1:10" s="21" customFormat="1" ht="33.75">
      <c r="A692" s="7" t="s">
        <v>132</v>
      </c>
      <c r="B692" s="46" t="s">
        <v>166</v>
      </c>
      <c r="C692" s="46" t="s">
        <v>67</v>
      </c>
      <c r="D692" s="46" t="s">
        <v>429</v>
      </c>
      <c r="E692" s="46" t="s">
        <v>283</v>
      </c>
      <c r="F692" s="173">
        <v>7877.2</v>
      </c>
      <c r="G692" s="173">
        <f>G693+G694</f>
        <v>0</v>
      </c>
      <c r="H692" s="173">
        <f>H693+H694</f>
        <v>0</v>
      </c>
      <c r="I692" s="173">
        <f>I693+I694</f>
        <v>0</v>
      </c>
      <c r="J692" s="173">
        <f>J693+J694</f>
        <v>7877.2</v>
      </c>
    </row>
    <row r="693" spans="1:10" s="21" customFormat="1" ht="33.75">
      <c r="A693" s="10" t="s">
        <v>27</v>
      </c>
      <c r="B693" s="46" t="s">
        <v>166</v>
      </c>
      <c r="C693" s="46" t="s">
        <v>67</v>
      </c>
      <c r="D693" s="46" t="s">
        <v>429</v>
      </c>
      <c r="E693" s="46" t="s">
        <v>30</v>
      </c>
      <c r="F693" s="173">
        <v>150</v>
      </c>
      <c r="G693" s="173">
        <v>0</v>
      </c>
      <c r="H693" s="173">
        <v>0</v>
      </c>
      <c r="I693" s="173">
        <v>0</v>
      </c>
      <c r="J693" s="173">
        <f t="shared" si="46"/>
        <v>150</v>
      </c>
    </row>
    <row r="694" spans="1:10" s="21" customFormat="1" ht="12.75">
      <c r="A694" s="8" t="s">
        <v>24</v>
      </c>
      <c r="B694" s="45" t="s">
        <v>166</v>
      </c>
      <c r="C694" s="45" t="s">
        <v>67</v>
      </c>
      <c r="D694" s="45" t="s">
        <v>429</v>
      </c>
      <c r="E694" s="45" t="s">
        <v>23</v>
      </c>
      <c r="F694" s="173">
        <v>7727.2</v>
      </c>
      <c r="G694" s="173">
        <v>0</v>
      </c>
      <c r="H694" s="173">
        <v>0</v>
      </c>
      <c r="I694" s="173">
        <v>0</v>
      </c>
      <c r="J694" s="173">
        <f t="shared" si="46"/>
        <v>7727.2</v>
      </c>
    </row>
    <row r="695" spans="1:10" s="21" customFormat="1" ht="57.75" customHeight="1">
      <c r="A695" s="7" t="s">
        <v>430</v>
      </c>
      <c r="B695" s="46" t="s">
        <v>166</v>
      </c>
      <c r="C695" s="46" t="s">
        <v>67</v>
      </c>
      <c r="D695" s="46" t="s">
        <v>431</v>
      </c>
      <c r="E695" s="46" t="s">
        <v>283</v>
      </c>
      <c r="F695" s="173">
        <v>83.6</v>
      </c>
      <c r="G695" s="173">
        <f>G696+G697</f>
        <v>0</v>
      </c>
      <c r="H695" s="173">
        <f>H696+H697</f>
        <v>0</v>
      </c>
      <c r="I695" s="173">
        <f>I696+I697</f>
        <v>0</v>
      </c>
      <c r="J695" s="173">
        <f>J696+J697</f>
        <v>83.6</v>
      </c>
    </row>
    <row r="696" spans="1:10" s="21" customFormat="1" ht="27.75" customHeight="1">
      <c r="A696" s="10" t="s">
        <v>27</v>
      </c>
      <c r="B696" s="45" t="s">
        <v>166</v>
      </c>
      <c r="C696" s="45" t="s">
        <v>67</v>
      </c>
      <c r="D696" s="45" t="s">
        <v>431</v>
      </c>
      <c r="E696" s="46" t="s">
        <v>30</v>
      </c>
      <c r="F696" s="173">
        <v>2</v>
      </c>
      <c r="G696" s="173">
        <v>0</v>
      </c>
      <c r="H696" s="173">
        <v>0</v>
      </c>
      <c r="I696" s="173">
        <v>0</v>
      </c>
      <c r="J696" s="173">
        <f t="shared" si="46"/>
        <v>2</v>
      </c>
    </row>
    <row r="697" spans="1:10" s="21" customFormat="1" ht="12.75">
      <c r="A697" s="8" t="s">
        <v>24</v>
      </c>
      <c r="B697" s="45" t="s">
        <v>166</v>
      </c>
      <c r="C697" s="45" t="s">
        <v>67</v>
      </c>
      <c r="D697" s="45" t="s">
        <v>431</v>
      </c>
      <c r="E697" s="45" t="s">
        <v>23</v>
      </c>
      <c r="F697" s="173">
        <v>81.6</v>
      </c>
      <c r="G697" s="173">
        <v>0</v>
      </c>
      <c r="H697" s="173">
        <v>0</v>
      </c>
      <c r="I697" s="173">
        <v>0</v>
      </c>
      <c r="J697" s="173">
        <f t="shared" si="46"/>
        <v>81.6</v>
      </c>
    </row>
    <row r="698" spans="1:10" s="21" customFormat="1" ht="45">
      <c r="A698" s="7" t="s">
        <v>433</v>
      </c>
      <c r="B698" s="46" t="s">
        <v>166</v>
      </c>
      <c r="C698" s="46" t="s">
        <v>67</v>
      </c>
      <c r="D698" s="46" t="s">
        <v>434</v>
      </c>
      <c r="E698" s="46" t="s">
        <v>283</v>
      </c>
      <c r="F698" s="173">
        <v>6.5</v>
      </c>
      <c r="G698" s="173">
        <f>G699+G700</f>
        <v>0</v>
      </c>
      <c r="H698" s="173">
        <f>H699+H700</f>
        <v>0</v>
      </c>
      <c r="I698" s="173">
        <f>I699+I700</f>
        <v>0</v>
      </c>
      <c r="J698" s="173">
        <f>J699+J700</f>
        <v>6.5</v>
      </c>
    </row>
    <row r="699" spans="1:10" s="21" customFormat="1" ht="33.75">
      <c r="A699" s="10" t="s">
        <v>27</v>
      </c>
      <c r="B699" s="45" t="s">
        <v>166</v>
      </c>
      <c r="C699" s="45" t="s">
        <v>67</v>
      </c>
      <c r="D699" s="45" t="s">
        <v>434</v>
      </c>
      <c r="E699" s="46" t="s">
        <v>30</v>
      </c>
      <c r="F699" s="173">
        <v>0.1</v>
      </c>
      <c r="G699" s="173">
        <v>0</v>
      </c>
      <c r="H699" s="173">
        <v>0</v>
      </c>
      <c r="I699" s="173">
        <v>0</v>
      </c>
      <c r="J699" s="173">
        <f t="shared" si="46"/>
        <v>0.1</v>
      </c>
    </row>
    <row r="700" spans="1:10" s="21" customFormat="1" ht="12.75">
      <c r="A700" s="8" t="s">
        <v>24</v>
      </c>
      <c r="B700" s="45" t="s">
        <v>166</v>
      </c>
      <c r="C700" s="45" t="s">
        <v>67</v>
      </c>
      <c r="D700" s="45" t="s">
        <v>434</v>
      </c>
      <c r="E700" s="45" t="s">
        <v>23</v>
      </c>
      <c r="F700" s="173">
        <v>6.4</v>
      </c>
      <c r="G700" s="173">
        <v>0</v>
      </c>
      <c r="H700" s="173">
        <v>0</v>
      </c>
      <c r="I700" s="173">
        <v>0</v>
      </c>
      <c r="J700" s="173">
        <f t="shared" si="46"/>
        <v>6.4</v>
      </c>
    </row>
    <row r="701" spans="1:10" s="21" customFormat="1" ht="56.25">
      <c r="A701" s="26" t="s">
        <v>401</v>
      </c>
      <c r="B701" s="46" t="s">
        <v>166</v>
      </c>
      <c r="C701" s="46" t="s">
        <v>67</v>
      </c>
      <c r="D701" s="46" t="s">
        <v>436</v>
      </c>
      <c r="E701" s="46" t="s">
        <v>283</v>
      </c>
      <c r="F701" s="173">
        <v>586.8</v>
      </c>
      <c r="G701" s="173">
        <f>G702+G703</f>
        <v>0</v>
      </c>
      <c r="H701" s="173">
        <f>H702+H703</f>
        <v>0</v>
      </c>
      <c r="I701" s="173">
        <f>I702+I703</f>
        <v>0</v>
      </c>
      <c r="J701" s="173">
        <f>J702+J703</f>
        <v>586.8</v>
      </c>
    </row>
    <row r="702" spans="1:10" s="21" customFormat="1" ht="33.75">
      <c r="A702" s="10" t="s">
        <v>27</v>
      </c>
      <c r="B702" s="45" t="s">
        <v>166</v>
      </c>
      <c r="C702" s="45" t="s">
        <v>67</v>
      </c>
      <c r="D702" s="45" t="s">
        <v>436</v>
      </c>
      <c r="E702" s="46" t="s">
        <v>30</v>
      </c>
      <c r="F702" s="173">
        <v>16</v>
      </c>
      <c r="G702" s="173">
        <v>0</v>
      </c>
      <c r="H702" s="173">
        <v>0</v>
      </c>
      <c r="I702" s="173">
        <v>0</v>
      </c>
      <c r="J702" s="173">
        <f t="shared" si="46"/>
        <v>16</v>
      </c>
    </row>
    <row r="703" spans="1:10" s="21" customFormat="1" ht="12.75">
      <c r="A703" s="8" t="s">
        <v>24</v>
      </c>
      <c r="B703" s="45" t="s">
        <v>166</v>
      </c>
      <c r="C703" s="45" t="s">
        <v>67</v>
      </c>
      <c r="D703" s="45" t="s">
        <v>436</v>
      </c>
      <c r="E703" s="45" t="s">
        <v>23</v>
      </c>
      <c r="F703" s="173">
        <v>570.8</v>
      </c>
      <c r="G703" s="173">
        <v>0</v>
      </c>
      <c r="H703" s="173">
        <v>0</v>
      </c>
      <c r="I703" s="173">
        <v>0</v>
      </c>
      <c r="J703" s="173">
        <f t="shared" si="46"/>
        <v>570.8</v>
      </c>
    </row>
    <row r="704" spans="1:10" s="21" customFormat="1" ht="22.5">
      <c r="A704" s="7" t="s">
        <v>139</v>
      </c>
      <c r="B704" s="46" t="s">
        <v>166</v>
      </c>
      <c r="C704" s="46" t="s">
        <v>67</v>
      </c>
      <c r="D704" s="46" t="s">
        <v>437</v>
      </c>
      <c r="E704" s="46" t="s">
        <v>283</v>
      </c>
      <c r="F704" s="173">
        <v>11695.800000000001</v>
      </c>
      <c r="G704" s="173">
        <f>G705+G706</f>
        <v>0</v>
      </c>
      <c r="H704" s="173">
        <f>H705+H706</f>
        <v>0</v>
      </c>
      <c r="I704" s="173">
        <f>I705+I706</f>
        <v>0</v>
      </c>
      <c r="J704" s="173">
        <f>J705+J706</f>
        <v>11695.800000000001</v>
      </c>
    </row>
    <row r="705" spans="1:10" s="21" customFormat="1" ht="33.75">
      <c r="A705" s="10" t="s">
        <v>27</v>
      </c>
      <c r="B705" s="46" t="s">
        <v>166</v>
      </c>
      <c r="C705" s="46" t="s">
        <v>67</v>
      </c>
      <c r="D705" s="46" t="s">
        <v>437</v>
      </c>
      <c r="E705" s="46" t="s">
        <v>30</v>
      </c>
      <c r="F705" s="173">
        <v>150</v>
      </c>
      <c r="G705" s="173">
        <v>0</v>
      </c>
      <c r="H705" s="173">
        <v>0</v>
      </c>
      <c r="I705" s="173">
        <v>0</v>
      </c>
      <c r="J705" s="173">
        <f t="shared" si="46"/>
        <v>150</v>
      </c>
    </row>
    <row r="706" spans="1:10" s="21" customFormat="1" ht="12.75">
      <c r="A706" s="8" t="s">
        <v>24</v>
      </c>
      <c r="B706" s="45" t="s">
        <v>166</v>
      </c>
      <c r="C706" s="45" t="s">
        <v>67</v>
      </c>
      <c r="D706" s="45" t="s">
        <v>437</v>
      </c>
      <c r="E706" s="45" t="s">
        <v>23</v>
      </c>
      <c r="F706" s="173">
        <v>11545.800000000001</v>
      </c>
      <c r="G706" s="173">
        <v>0</v>
      </c>
      <c r="H706" s="173">
        <v>0</v>
      </c>
      <c r="I706" s="173">
        <v>0</v>
      </c>
      <c r="J706" s="173">
        <f t="shared" si="46"/>
        <v>11545.800000000001</v>
      </c>
    </row>
    <row r="707" spans="1:10" s="21" customFormat="1" ht="45">
      <c r="A707" s="7" t="s">
        <v>715</v>
      </c>
      <c r="B707" s="46" t="s">
        <v>166</v>
      </c>
      <c r="C707" s="46" t="s">
        <v>67</v>
      </c>
      <c r="D707" s="46" t="s">
        <v>714</v>
      </c>
      <c r="E707" s="46" t="s">
        <v>283</v>
      </c>
      <c r="F707" s="173">
        <v>0</v>
      </c>
      <c r="G707" s="173">
        <f>G708</f>
        <v>0</v>
      </c>
      <c r="H707" s="173">
        <f>H708</f>
        <v>0</v>
      </c>
      <c r="I707" s="173">
        <f>I708</f>
        <v>0</v>
      </c>
      <c r="J707" s="173">
        <f>J708</f>
        <v>0</v>
      </c>
    </row>
    <row r="708" spans="1:10" s="21" customFormat="1" ht="12.75">
      <c r="A708" s="8" t="s">
        <v>24</v>
      </c>
      <c r="B708" s="45" t="s">
        <v>166</v>
      </c>
      <c r="C708" s="45" t="s">
        <v>67</v>
      </c>
      <c r="D708" s="45" t="s">
        <v>714</v>
      </c>
      <c r="E708" s="45" t="s">
        <v>23</v>
      </c>
      <c r="F708" s="173">
        <v>0</v>
      </c>
      <c r="G708" s="173">
        <v>0</v>
      </c>
      <c r="H708" s="173">
        <v>0</v>
      </c>
      <c r="I708" s="173">
        <v>0</v>
      </c>
      <c r="J708" s="173">
        <f t="shared" si="46"/>
        <v>0</v>
      </c>
    </row>
    <row r="709" spans="1:10" s="21" customFormat="1" ht="33.75">
      <c r="A709" s="7" t="s">
        <v>152</v>
      </c>
      <c r="B709" s="46" t="s">
        <v>166</v>
      </c>
      <c r="C709" s="46" t="s">
        <v>67</v>
      </c>
      <c r="D709" s="46" t="s">
        <v>438</v>
      </c>
      <c r="E709" s="46" t="s">
        <v>283</v>
      </c>
      <c r="F709" s="173">
        <v>0</v>
      </c>
      <c r="G709" s="173">
        <v>0</v>
      </c>
      <c r="H709" s="173">
        <v>0</v>
      </c>
      <c r="I709" s="173">
        <v>0</v>
      </c>
      <c r="J709" s="173">
        <f t="shared" si="46"/>
        <v>0</v>
      </c>
    </row>
    <row r="710" spans="1:10" s="21" customFormat="1" ht="12.75">
      <c r="A710" s="8" t="s">
        <v>24</v>
      </c>
      <c r="B710" s="45" t="s">
        <v>166</v>
      </c>
      <c r="C710" s="45" t="s">
        <v>67</v>
      </c>
      <c r="D710" s="45" t="s">
        <v>438</v>
      </c>
      <c r="E710" s="45" t="s">
        <v>23</v>
      </c>
      <c r="F710" s="173">
        <v>0</v>
      </c>
      <c r="G710" s="173">
        <v>0</v>
      </c>
      <c r="H710" s="173">
        <v>0</v>
      </c>
      <c r="I710" s="173">
        <v>0</v>
      </c>
      <c r="J710" s="173">
        <f t="shared" si="46"/>
        <v>0</v>
      </c>
    </row>
    <row r="711" spans="1:10" s="113" customFormat="1" ht="48" customHeight="1">
      <c r="A711" s="7" t="s">
        <v>35</v>
      </c>
      <c r="B711" s="46" t="s">
        <v>166</v>
      </c>
      <c r="C711" s="46" t="s">
        <v>67</v>
      </c>
      <c r="D711" s="46" t="s">
        <v>439</v>
      </c>
      <c r="E711" s="46" t="s">
        <v>283</v>
      </c>
      <c r="F711" s="173">
        <v>510.4</v>
      </c>
      <c r="G711" s="173">
        <f>G712+G713</f>
        <v>0</v>
      </c>
      <c r="H711" s="173">
        <f>H712+H713</f>
        <v>0</v>
      </c>
      <c r="I711" s="173">
        <f>I712+I713</f>
        <v>0</v>
      </c>
      <c r="J711" s="173">
        <f>J712+J713</f>
        <v>510.4</v>
      </c>
    </row>
    <row r="712" spans="1:10" s="113" customFormat="1" ht="30.75" customHeight="1">
      <c r="A712" s="10" t="s">
        <v>27</v>
      </c>
      <c r="B712" s="45" t="s">
        <v>166</v>
      </c>
      <c r="C712" s="45" t="s">
        <v>67</v>
      </c>
      <c r="D712" s="45" t="s">
        <v>439</v>
      </c>
      <c r="E712" s="46" t="s">
        <v>30</v>
      </c>
      <c r="F712" s="173">
        <v>7.136</v>
      </c>
      <c r="G712" s="173">
        <v>0</v>
      </c>
      <c r="H712" s="173">
        <v>0</v>
      </c>
      <c r="I712" s="173">
        <v>0</v>
      </c>
      <c r="J712" s="173">
        <f t="shared" si="46"/>
        <v>7.136</v>
      </c>
    </row>
    <row r="713" spans="1:10" s="113" customFormat="1" ht="12.75">
      <c r="A713" s="8" t="s">
        <v>24</v>
      </c>
      <c r="B713" s="45" t="s">
        <v>166</v>
      </c>
      <c r="C713" s="45" t="s">
        <v>67</v>
      </c>
      <c r="D713" s="45" t="s">
        <v>439</v>
      </c>
      <c r="E713" s="45" t="s">
        <v>23</v>
      </c>
      <c r="F713" s="173">
        <v>503.26399999999995</v>
      </c>
      <c r="G713" s="173">
        <v>0</v>
      </c>
      <c r="H713" s="173">
        <v>0</v>
      </c>
      <c r="I713" s="173">
        <v>0</v>
      </c>
      <c r="J713" s="173">
        <f t="shared" si="46"/>
        <v>503.26399999999995</v>
      </c>
    </row>
    <row r="714" spans="1:10" s="113" customFormat="1" ht="33.75">
      <c r="A714" s="7" t="s">
        <v>150</v>
      </c>
      <c r="B714" s="46" t="s">
        <v>166</v>
      </c>
      <c r="C714" s="46" t="s">
        <v>67</v>
      </c>
      <c r="D714" s="46" t="s">
        <v>440</v>
      </c>
      <c r="E714" s="46" t="s">
        <v>283</v>
      </c>
      <c r="F714" s="173">
        <v>23047.4</v>
      </c>
      <c r="G714" s="173">
        <f>G715+G716</f>
        <v>0</v>
      </c>
      <c r="H714" s="173">
        <f>H715+H716</f>
        <v>0</v>
      </c>
      <c r="I714" s="173">
        <f>I715+I716</f>
        <v>0</v>
      </c>
      <c r="J714" s="173">
        <f>J715+J716</f>
        <v>23047.4</v>
      </c>
    </row>
    <row r="715" spans="1:10" s="113" customFormat="1" ht="33.75">
      <c r="A715" s="10" t="s">
        <v>27</v>
      </c>
      <c r="B715" s="46" t="s">
        <v>166</v>
      </c>
      <c r="C715" s="46" t="s">
        <v>67</v>
      </c>
      <c r="D715" s="46" t="s">
        <v>440</v>
      </c>
      <c r="E715" s="46" t="s">
        <v>30</v>
      </c>
      <c r="F715" s="173">
        <v>305</v>
      </c>
      <c r="G715" s="173">
        <v>0</v>
      </c>
      <c r="H715" s="173">
        <v>0</v>
      </c>
      <c r="I715" s="173">
        <v>0</v>
      </c>
      <c r="J715" s="173">
        <f t="shared" si="46"/>
        <v>305</v>
      </c>
    </row>
    <row r="716" spans="1:10" s="113" customFormat="1" ht="12.75">
      <c r="A716" s="8" t="s">
        <v>24</v>
      </c>
      <c r="B716" s="45" t="s">
        <v>166</v>
      </c>
      <c r="C716" s="45" t="s">
        <v>67</v>
      </c>
      <c r="D716" s="45" t="s">
        <v>440</v>
      </c>
      <c r="E716" s="45" t="s">
        <v>23</v>
      </c>
      <c r="F716" s="173">
        <v>22742.4</v>
      </c>
      <c r="G716" s="173">
        <v>0</v>
      </c>
      <c r="H716" s="173">
        <v>0</v>
      </c>
      <c r="I716" s="173">
        <v>0</v>
      </c>
      <c r="J716" s="173">
        <f t="shared" si="46"/>
        <v>22742.4</v>
      </c>
    </row>
    <row r="717" spans="1:10" s="113" customFormat="1" ht="93" customHeight="1">
      <c r="A717" s="22" t="s">
        <v>140</v>
      </c>
      <c r="B717" s="46" t="s">
        <v>166</v>
      </c>
      <c r="C717" s="46" t="s">
        <v>67</v>
      </c>
      <c r="D717" s="46" t="s">
        <v>441</v>
      </c>
      <c r="E717" s="46" t="s">
        <v>283</v>
      </c>
      <c r="F717" s="173">
        <v>0</v>
      </c>
      <c r="G717" s="173">
        <v>0</v>
      </c>
      <c r="H717" s="173">
        <v>0</v>
      </c>
      <c r="I717" s="173">
        <v>0</v>
      </c>
      <c r="J717" s="173">
        <f t="shared" si="46"/>
        <v>0</v>
      </c>
    </row>
    <row r="718" spans="1:10" s="21" customFormat="1" ht="12.75">
      <c r="A718" s="8" t="s">
        <v>24</v>
      </c>
      <c r="B718" s="45" t="s">
        <v>166</v>
      </c>
      <c r="C718" s="45" t="s">
        <v>67</v>
      </c>
      <c r="D718" s="45" t="s">
        <v>441</v>
      </c>
      <c r="E718" s="45" t="s">
        <v>23</v>
      </c>
      <c r="F718" s="173">
        <v>0</v>
      </c>
      <c r="G718" s="173">
        <v>0</v>
      </c>
      <c r="H718" s="173">
        <v>0</v>
      </c>
      <c r="I718" s="173">
        <v>0</v>
      </c>
      <c r="J718" s="173">
        <f t="shared" si="46"/>
        <v>0</v>
      </c>
    </row>
    <row r="719" spans="1:10" s="21" customFormat="1" ht="33.75">
      <c r="A719" s="7" t="s">
        <v>224</v>
      </c>
      <c r="B719" s="46" t="s">
        <v>166</v>
      </c>
      <c r="C719" s="46" t="s">
        <v>67</v>
      </c>
      <c r="D719" s="46" t="s">
        <v>442</v>
      </c>
      <c r="E719" s="46" t="s">
        <v>283</v>
      </c>
      <c r="F719" s="173">
        <v>27828.201000000005</v>
      </c>
      <c r="G719" s="173">
        <f>G720+G721</f>
        <v>-3041.082</v>
      </c>
      <c r="H719" s="173">
        <f>H720+H721</f>
        <v>0</v>
      </c>
      <c r="I719" s="173">
        <f>I720+I721</f>
        <v>0</v>
      </c>
      <c r="J719" s="173">
        <f>J720+J721</f>
        <v>24787.119000000006</v>
      </c>
    </row>
    <row r="720" spans="1:10" s="21" customFormat="1" ht="33.75">
      <c r="A720" s="10" t="s">
        <v>27</v>
      </c>
      <c r="B720" s="46" t="s">
        <v>166</v>
      </c>
      <c r="C720" s="46" t="s">
        <v>67</v>
      </c>
      <c r="D720" s="46" t="s">
        <v>442</v>
      </c>
      <c r="E720" s="46" t="s">
        <v>30</v>
      </c>
      <c r="F720" s="173">
        <v>250</v>
      </c>
      <c r="G720" s="173">
        <v>0</v>
      </c>
      <c r="H720" s="173">
        <v>0</v>
      </c>
      <c r="I720" s="173">
        <v>0</v>
      </c>
      <c r="J720" s="173">
        <f t="shared" si="46"/>
        <v>250</v>
      </c>
    </row>
    <row r="721" spans="1:10" s="21" customFormat="1" ht="12.75">
      <c r="A721" s="8" t="s">
        <v>24</v>
      </c>
      <c r="B721" s="45" t="s">
        <v>166</v>
      </c>
      <c r="C721" s="45" t="s">
        <v>67</v>
      </c>
      <c r="D721" s="45" t="s">
        <v>442</v>
      </c>
      <c r="E721" s="45" t="s">
        <v>23</v>
      </c>
      <c r="F721" s="173">
        <v>27578.201000000005</v>
      </c>
      <c r="G721" s="173">
        <v>-3041.082</v>
      </c>
      <c r="H721" s="173">
        <v>0</v>
      </c>
      <c r="I721" s="173">
        <v>0</v>
      </c>
      <c r="J721" s="173">
        <f t="shared" si="46"/>
        <v>24537.119000000006</v>
      </c>
    </row>
    <row r="722" spans="1:10" s="21" customFormat="1" ht="56.25">
      <c r="A722" s="7" t="s">
        <v>91</v>
      </c>
      <c r="B722" s="46" t="s">
        <v>166</v>
      </c>
      <c r="C722" s="46" t="s">
        <v>67</v>
      </c>
      <c r="D722" s="46" t="s">
        <v>443</v>
      </c>
      <c r="E722" s="46" t="s">
        <v>283</v>
      </c>
      <c r="F722" s="173">
        <v>391.1</v>
      </c>
      <c r="G722" s="173">
        <f>G723+G724</f>
        <v>0</v>
      </c>
      <c r="H722" s="173">
        <f>H723+H724</f>
        <v>0</v>
      </c>
      <c r="I722" s="173">
        <f>I723+I724</f>
        <v>0</v>
      </c>
      <c r="J722" s="173">
        <f>J723+J724</f>
        <v>391.1</v>
      </c>
    </row>
    <row r="723" spans="1:10" s="21" customFormat="1" ht="33.75">
      <c r="A723" s="10" t="s">
        <v>27</v>
      </c>
      <c r="B723" s="46" t="s">
        <v>166</v>
      </c>
      <c r="C723" s="46" t="s">
        <v>67</v>
      </c>
      <c r="D723" s="46" t="s">
        <v>443</v>
      </c>
      <c r="E723" s="46" t="s">
        <v>30</v>
      </c>
      <c r="F723" s="173">
        <v>10</v>
      </c>
      <c r="G723" s="173">
        <v>0</v>
      </c>
      <c r="H723" s="173">
        <v>0</v>
      </c>
      <c r="I723" s="173">
        <v>0</v>
      </c>
      <c r="J723" s="173">
        <f t="shared" si="46"/>
        <v>10</v>
      </c>
    </row>
    <row r="724" spans="1:10" s="21" customFormat="1" ht="12.75">
      <c r="A724" s="8" t="s">
        <v>24</v>
      </c>
      <c r="B724" s="45" t="s">
        <v>166</v>
      </c>
      <c r="C724" s="45" t="s">
        <v>67</v>
      </c>
      <c r="D724" s="45" t="s">
        <v>443</v>
      </c>
      <c r="E724" s="45" t="s">
        <v>23</v>
      </c>
      <c r="F724" s="173">
        <v>381.1</v>
      </c>
      <c r="G724" s="173">
        <v>0</v>
      </c>
      <c r="H724" s="173">
        <v>0</v>
      </c>
      <c r="I724" s="173">
        <v>0</v>
      </c>
      <c r="J724" s="173">
        <f t="shared" si="46"/>
        <v>381.1</v>
      </c>
    </row>
    <row r="725" spans="1:10" s="21" customFormat="1" ht="22.5">
      <c r="A725" s="26" t="s">
        <v>445</v>
      </c>
      <c r="B725" s="46" t="s">
        <v>166</v>
      </c>
      <c r="C725" s="46" t="s">
        <v>67</v>
      </c>
      <c r="D725" s="46" t="s">
        <v>444</v>
      </c>
      <c r="E725" s="46" t="s">
        <v>283</v>
      </c>
      <c r="F725" s="173">
        <v>0.2</v>
      </c>
      <c r="G725" s="173">
        <v>0</v>
      </c>
      <c r="H725" s="173">
        <v>0</v>
      </c>
      <c r="I725" s="173">
        <v>0</v>
      </c>
      <c r="J725" s="173">
        <f t="shared" si="46"/>
        <v>0.2</v>
      </c>
    </row>
    <row r="726" spans="1:10" s="21" customFormat="1" ht="12.75">
      <c r="A726" s="8" t="s">
        <v>24</v>
      </c>
      <c r="B726" s="45" t="s">
        <v>166</v>
      </c>
      <c r="C726" s="45" t="s">
        <v>67</v>
      </c>
      <c r="D726" s="45" t="s">
        <v>444</v>
      </c>
      <c r="E726" s="45" t="s">
        <v>23</v>
      </c>
      <c r="F726" s="173">
        <v>0.2</v>
      </c>
      <c r="G726" s="173">
        <v>0</v>
      </c>
      <c r="H726" s="173">
        <v>0</v>
      </c>
      <c r="I726" s="173">
        <v>0</v>
      </c>
      <c r="J726" s="173">
        <f t="shared" si="46"/>
        <v>0.2</v>
      </c>
    </row>
    <row r="727" spans="1:10" s="21" customFormat="1" ht="72" customHeight="1">
      <c r="A727" s="15" t="s">
        <v>448</v>
      </c>
      <c r="B727" s="46" t="s">
        <v>166</v>
      </c>
      <c r="C727" s="46" t="s">
        <v>67</v>
      </c>
      <c r="D727" s="46" t="s">
        <v>447</v>
      </c>
      <c r="E727" s="46" t="s">
        <v>283</v>
      </c>
      <c r="F727" s="173">
        <v>1775.4</v>
      </c>
      <c r="G727" s="173">
        <f>G728+G729</f>
        <v>0</v>
      </c>
      <c r="H727" s="173">
        <f>H728+H729</f>
        <v>0</v>
      </c>
      <c r="I727" s="173">
        <f>I728+I729</f>
        <v>0</v>
      </c>
      <c r="J727" s="173">
        <f>J728+J729</f>
        <v>1775.4</v>
      </c>
    </row>
    <row r="728" spans="1:10" s="21" customFormat="1" ht="39.75" customHeight="1">
      <c r="A728" s="10" t="s">
        <v>27</v>
      </c>
      <c r="B728" s="46" t="s">
        <v>166</v>
      </c>
      <c r="C728" s="46" t="s">
        <v>67</v>
      </c>
      <c r="D728" s="46" t="s">
        <v>447</v>
      </c>
      <c r="E728" s="46" t="s">
        <v>30</v>
      </c>
      <c r="F728" s="173">
        <v>33</v>
      </c>
      <c r="G728" s="173">
        <v>0</v>
      </c>
      <c r="H728" s="173">
        <v>0</v>
      </c>
      <c r="I728" s="173">
        <v>0</v>
      </c>
      <c r="J728" s="173">
        <f t="shared" si="46"/>
        <v>33</v>
      </c>
    </row>
    <row r="729" spans="1:10" s="21" customFormat="1" ht="12.75">
      <c r="A729" s="8" t="s">
        <v>24</v>
      </c>
      <c r="B729" s="45" t="s">
        <v>166</v>
      </c>
      <c r="C729" s="45" t="s">
        <v>67</v>
      </c>
      <c r="D729" s="45" t="s">
        <v>447</v>
      </c>
      <c r="E729" s="45" t="s">
        <v>23</v>
      </c>
      <c r="F729" s="173">
        <v>1742.4</v>
      </c>
      <c r="G729" s="173">
        <v>0</v>
      </c>
      <c r="H729" s="173">
        <v>0</v>
      </c>
      <c r="I729" s="173">
        <v>0</v>
      </c>
      <c r="J729" s="173">
        <f t="shared" si="46"/>
        <v>1742.4</v>
      </c>
    </row>
    <row r="730" spans="1:10" s="19" customFormat="1" ht="12.75">
      <c r="A730" s="7" t="s">
        <v>149</v>
      </c>
      <c r="B730" s="46" t="s">
        <v>166</v>
      </c>
      <c r="C730" s="46" t="s">
        <v>67</v>
      </c>
      <c r="D730" s="46" t="s">
        <v>96</v>
      </c>
      <c r="E730" s="46"/>
      <c r="F730" s="173">
        <v>3677.354</v>
      </c>
      <c r="G730" s="173">
        <f>G731</f>
        <v>0</v>
      </c>
      <c r="H730" s="173">
        <f>H731</f>
        <v>0</v>
      </c>
      <c r="I730" s="173">
        <f>I731</f>
        <v>72.534</v>
      </c>
      <c r="J730" s="173">
        <f>J731</f>
        <v>3749.888</v>
      </c>
    </row>
    <row r="731" spans="1:10" s="21" customFormat="1" ht="22.5">
      <c r="A731" s="7" t="s">
        <v>167</v>
      </c>
      <c r="B731" s="46" t="s">
        <v>166</v>
      </c>
      <c r="C731" s="46" t="s">
        <v>67</v>
      </c>
      <c r="D731" s="46" t="s">
        <v>110</v>
      </c>
      <c r="E731" s="46" t="s">
        <v>283</v>
      </c>
      <c r="F731" s="173">
        <v>3677.354</v>
      </c>
      <c r="G731" s="173">
        <f>G732+G733</f>
        <v>0</v>
      </c>
      <c r="H731" s="173">
        <f>H732+H733</f>
        <v>0</v>
      </c>
      <c r="I731" s="173">
        <f>I732+I733</f>
        <v>72.534</v>
      </c>
      <c r="J731" s="173">
        <f>J732+J733</f>
        <v>3749.888</v>
      </c>
    </row>
    <row r="732" spans="1:10" s="21" customFormat="1" ht="33.75">
      <c r="A732" s="10" t="s">
        <v>27</v>
      </c>
      <c r="B732" s="46" t="s">
        <v>166</v>
      </c>
      <c r="C732" s="46" t="s">
        <v>67</v>
      </c>
      <c r="D732" s="46" t="s">
        <v>110</v>
      </c>
      <c r="E732" s="46" t="s">
        <v>30</v>
      </c>
      <c r="F732" s="173">
        <v>50.028</v>
      </c>
      <c r="G732" s="173">
        <v>0</v>
      </c>
      <c r="H732" s="173">
        <v>0</v>
      </c>
      <c r="I732" s="173">
        <v>1.072</v>
      </c>
      <c r="J732" s="173">
        <f t="shared" si="46"/>
        <v>51.1</v>
      </c>
    </row>
    <row r="733" spans="1:10" s="19" customFormat="1" ht="12.75">
      <c r="A733" s="8" t="s">
        <v>24</v>
      </c>
      <c r="B733" s="45" t="s">
        <v>166</v>
      </c>
      <c r="C733" s="45" t="s">
        <v>67</v>
      </c>
      <c r="D733" s="45" t="s">
        <v>110</v>
      </c>
      <c r="E733" s="45" t="s">
        <v>23</v>
      </c>
      <c r="F733" s="173">
        <v>3627.326</v>
      </c>
      <c r="G733" s="173">
        <v>0</v>
      </c>
      <c r="H733" s="173">
        <v>0</v>
      </c>
      <c r="I733" s="173">
        <v>71.462</v>
      </c>
      <c r="J733" s="173">
        <f t="shared" si="46"/>
        <v>3698.788</v>
      </c>
    </row>
    <row r="734" spans="1:10" s="19" customFormat="1" ht="11.25" customHeight="1">
      <c r="A734" s="5" t="s">
        <v>136</v>
      </c>
      <c r="B734" s="44" t="s">
        <v>166</v>
      </c>
      <c r="C734" s="44" t="s">
        <v>137</v>
      </c>
      <c r="D734" s="44"/>
      <c r="E734" s="44" t="s">
        <v>245</v>
      </c>
      <c r="F734" s="172">
        <v>86277.23999999999</v>
      </c>
      <c r="G734" s="172">
        <f>G735</f>
        <v>0</v>
      </c>
      <c r="H734" s="172">
        <f>H735</f>
        <v>0</v>
      </c>
      <c r="I734" s="172">
        <f>I735</f>
        <v>0</v>
      </c>
      <c r="J734" s="172">
        <f>J735</f>
        <v>86277.23999999999</v>
      </c>
    </row>
    <row r="735" spans="1:10" s="19" customFormat="1" ht="22.5">
      <c r="A735" s="7" t="s">
        <v>525</v>
      </c>
      <c r="B735" s="46" t="s">
        <v>166</v>
      </c>
      <c r="C735" s="46" t="s">
        <v>137</v>
      </c>
      <c r="D735" s="46" t="s">
        <v>20</v>
      </c>
      <c r="E735" s="46" t="s">
        <v>283</v>
      </c>
      <c r="F735" s="173">
        <v>86277.23999999999</v>
      </c>
      <c r="G735" s="173">
        <f>G736+G738+G740+G743+G746+G749+G752</f>
        <v>0</v>
      </c>
      <c r="H735" s="173">
        <f>H736+H738+H740+H743+H746+H749+H752</f>
        <v>0</v>
      </c>
      <c r="I735" s="173">
        <f>I736+I738+I740+I743+I746+I749+I752</f>
        <v>0</v>
      </c>
      <c r="J735" s="173">
        <f>J736+J738+J740+J743+J746+J749+J752</f>
        <v>86277.23999999999</v>
      </c>
    </row>
    <row r="736" spans="1:10" s="19" customFormat="1" ht="111.75" customHeight="1">
      <c r="A736" s="22" t="s">
        <v>116</v>
      </c>
      <c r="B736" s="46" t="s">
        <v>166</v>
      </c>
      <c r="C736" s="46" t="s">
        <v>137</v>
      </c>
      <c r="D736" s="46" t="s">
        <v>426</v>
      </c>
      <c r="E736" s="46" t="s">
        <v>283</v>
      </c>
      <c r="F736" s="173">
        <v>0</v>
      </c>
      <c r="G736" s="173">
        <v>0</v>
      </c>
      <c r="H736" s="173">
        <v>0</v>
      </c>
      <c r="I736" s="173">
        <v>0</v>
      </c>
      <c r="J736" s="173">
        <f t="shared" si="46"/>
        <v>0</v>
      </c>
    </row>
    <row r="737" spans="1:10" s="19" customFormat="1" ht="12.75">
      <c r="A737" s="8" t="s">
        <v>24</v>
      </c>
      <c r="B737" s="45" t="s">
        <v>166</v>
      </c>
      <c r="C737" s="45" t="s">
        <v>137</v>
      </c>
      <c r="D737" s="45" t="s">
        <v>426</v>
      </c>
      <c r="E737" s="45" t="s">
        <v>23</v>
      </c>
      <c r="F737" s="173">
        <v>0</v>
      </c>
      <c r="G737" s="173">
        <v>0</v>
      </c>
      <c r="H737" s="173">
        <v>0</v>
      </c>
      <c r="I737" s="173">
        <v>0</v>
      </c>
      <c r="J737" s="173">
        <f t="shared" si="46"/>
        <v>0</v>
      </c>
    </row>
    <row r="738" spans="1:10" s="19" customFormat="1" ht="45">
      <c r="A738" s="7" t="s">
        <v>131</v>
      </c>
      <c r="B738" s="46" t="s">
        <v>166</v>
      </c>
      <c r="C738" s="46" t="s">
        <v>137</v>
      </c>
      <c r="D738" s="46" t="s">
        <v>451</v>
      </c>
      <c r="E738" s="46" t="s">
        <v>283</v>
      </c>
      <c r="F738" s="173">
        <v>22207.04</v>
      </c>
      <c r="G738" s="173">
        <f>G739</f>
        <v>0</v>
      </c>
      <c r="H738" s="173">
        <f>H739</f>
        <v>0</v>
      </c>
      <c r="I738" s="173">
        <f>I739</f>
        <v>0</v>
      </c>
      <c r="J738" s="173">
        <f>J739</f>
        <v>22207.04</v>
      </c>
    </row>
    <row r="739" spans="1:10" s="19" customFormat="1" ht="22.5">
      <c r="A739" s="8" t="s">
        <v>121</v>
      </c>
      <c r="B739" s="45" t="s">
        <v>166</v>
      </c>
      <c r="C739" s="45" t="s">
        <v>137</v>
      </c>
      <c r="D739" s="45" t="s">
        <v>451</v>
      </c>
      <c r="E739" s="45" t="s">
        <v>29</v>
      </c>
      <c r="F739" s="173">
        <v>22207.04</v>
      </c>
      <c r="G739" s="173">
        <v>0</v>
      </c>
      <c r="H739" s="173">
        <v>0</v>
      </c>
      <c r="I739" s="173">
        <v>0</v>
      </c>
      <c r="J739" s="173">
        <f t="shared" si="46"/>
        <v>22207.04</v>
      </c>
    </row>
    <row r="740" spans="1:10" s="19" customFormat="1" ht="81.75" customHeight="1">
      <c r="A740" s="22" t="s">
        <v>50</v>
      </c>
      <c r="B740" s="46" t="s">
        <v>166</v>
      </c>
      <c r="C740" s="46" t="s">
        <v>137</v>
      </c>
      <c r="D740" s="46" t="s">
        <v>453</v>
      </c>
      <c r="E740" s="46" t="s">
        <v>283</v>
      </c>
      <c r="F740" s="173">
        <v>37863.4</v>
      </c>
      <c r="G740" s="173">
        <f>G741+G742</f>
        <v>0</v>
      </c>
      <c r="H740" s="173">
        <f>H741+H742</f>
        <v>0</v>
      </c>
      <c r="I740" s="173">
        <f>I741+I742</f>
        <v>0</v>
      </c>
      <c r="J740" s="173">
        <f>J741+J742</f>
        <v>37863.4</v>
      </c>
    </row>
    <row r="741" spans="1:10" s="19" customFormat="1" ht="30" customHeight="1">
      <c r="A741" s="10" t="s">
        <v>27</v>
      </c>
      <c r="B741" s="45" t="s">
        <v>166</v>
      </c>
      <c r="C741" s="45" t="s">
        <v>137</v>
      </c>
      <c r="D741" s="45" t="s">
        <v>453</v>
      </c>
      <c r="E741" s="46" t="s">
        <v>30</v>
      </c>
      <c r="F741" s="173">
        <v>500</v>
      </c>
      <c r="G741" s="173">
        <v>0</v>
      </c>
      <c r="H741" s="173">
        <v>0</v>
      </c>
      <c r="I741" s="173">
        <v>0</v>
      </c>
      <c r="J741" s="173">
        <f t="shared" si="46"/>
        <v>500</v>
      </c>
    </row>
    <row r="742" spans="1:10" s="19" customFormat="1" ht="12.75">
      <c r="A742" s="8" t="s">
        <v>24</v>
      </c>
      <c r="B742" s="45" t="s">
        <v>166</v>
      </c>
      <c r="C742" s="45" t="s">
        <v>137</v>
      </c>
      <c r="D742" s="45" t="s">
        <v>453</v>
      </c>
      <c r="E742" s="45" t="s">
        <v>23</v>
      </c>
      <c r="F742" s="173">
        <v>37363.4</v>
      </c>
      <c r="G742" s="173">
        <v>0</v>
      </c>
      <c r="H742" s="173">
        <v>0</v>
      </c>
      <c r="I742" s="173">
        <v>0</v>
      </c>
      <c r="J742" s="173">
        <f t="shared" si="46"/>
        <v>37363.4</v>
      </c>
    </row>
    <row r="743" spans="1:10" s="19" customFormat="1" ht="56.25">
      <c r="A743" s="22" t="s">
        <v>115</v>
      </c>
      <c r="B743" s="46" t="s">
        <v>166</v>
      </c>
      <c r="C743" s="46" t="s">
        <v>137</v>
      </c>
      <c r="D743" s="46" t="s">
        <v>454</v>
      </c>
      <c r="E743" s="46" t="s">
        <v>283</v>
      </c>
      <c r="F743" s="173">
        <v>7947.4</v>
      </c>
      <c r="G743" s="173">
        <f>G744+G745</f>
        <v>0</v>
      </c>
      <c r="H743" s="173">
        <f>H744+H745</f>
        <v>0</v>
      </c>
      <c r="I743" s="173">
        <f>I744+I745</f>
        <v>0</v>
      </c>
      <c r="J743" s="173">
        <f>J744+J745</f>
        <v>7947.4</v>
      </c>
    </row>
    <row r="744" spans="1:10" s="19" customFormat="1" ht="33.75">
      <c r="A744" s="10" t="s">
        <v>27</v>
      </c>
      <c r="B744" s="46" t="s">
        <v>166</v>
      </c>
      <c r="C744" s="46" t="s">
        <v>137</v>
      </c>
      <c r="D744" s="46" t="s">
        <v>454</v>
      </c>
      <c r="E744" s="46" t="s">
        <v>30</v>
      </c>
      <c r="F744" s="173">
        <v>120</v>
      </c>
      <c r="G744" s="173">
        <v>0</v>
      </c>
      <c r="H744" s="173">
        <v>0</v>
      </c>
      <c r="I744" s="173">
        <v>0</v>
      </c>
      <c r="J744" s="173">
        <f t="shared" si="46"/>
        <v>120</v>
      </c>
    </row>
    <row r="745" spans="1:10" s="19" customFormat="1" ht="12.75">
      <c r="A745" s="8" t="s">
        <v>24</v>
      </c>
      <c r="B745" s="45" t="s">
        <v>166</v>
      </c>
      <c r="C745" s="45" t="s">
        <v>137</v>
      </c>
      <c r="D745" s="45" t="s">
        <v>454</v>
      </c>
      <c r="E745" s="45" t="s">
        <v>23</v>
      </c>
      <c r="F745" s="173">
        <v>7827.4</v>
      </c>
      <c r="G745" s="173">
        <v>0</v>
      </c>
      <c r="H745" s="173">
        <v>0</v>
      </c>
      <c r="I745" s="173">
        <v>0</v>
      </c>
      <c r="J745" s="173">
        <f t="shared" si="46"/>
        <v>7827.4</v>
      </c>
    </row>
    <row r="746" spans="1:10" s="19" customFormat="1" ht="22.5">
      <c r="A746" s="7" t="s">
        <v>113</v>
      </c>
      <c r="B746" s="46" t="s">
        <v>166</v>
      </c>
      <c r="C746" s="46" t="s">
        <v>137</v>
      </c>
      <c r="D746" s="46" t="s">
        <v>455</v>
      </c>
      <c r="E746" s="46" t="s">
        <v>283</v>
      </c>
      <c r="F746" s="173">
        <v>15969</v>
      </c>
      <c r="G746" s="173">
        <f>G747+G748</f>
        <v>0</v>
      </c>
      <c r="H746" s="173">
        <f>H747+H748</f>
        <v>0</v>
      </c>
      <c r="I746" s="173">
        <f>I747+I748</f>
        <v>0</v>
      </c>
      <c r="J746" s="173">
        <f>J747+J748</f>
        <v>15969</v>
      </c>
    </row>
    <row r="747" spans="1:10" s="19" customFormat="1" ht="33.75">
      <c r="A747" s="10" t="s">
        <v>27</v>
      </c>
      <c r="B747" s="46" t="s">
        <v>166</v>
      </c>
      <c r="C747" s="46" t="s">
        <v>137</v>
      </c>
      <c r="D747" s="46" t="s">
        <v>455</v>
      </c>
      <c r="E747" s="46" t="s">
        <v>30</v>
      </c>
      <c r="F747" s="173">
        <v>230</v>
      </c>
      <c r="G747" s="173">
        <v>0</v>
      </c>
      <c r="H747" s="173">
        <v>0</v>
      </c>
      <c r="I747" s="173">
        <v>0</v>
      </c>
      <c r="J747" s="173">
        <f t="shared" si="46"/>
        <v>230</v>
      </c>
    </row>
    <row r="748" spans="1:10" s="19" customFormat="1" ht="12.75">
      <c r="A748" s="8" t="s">
        <v>24</v>
      </c>
      <c r="B748" s="45" t="s">
        <v>166</v>
      </c>
      <c r="C748" s="45" t="s">
        <v>137</v>
      </c>
      <c r="D748" s="45" t="s">
        <v>455</v>
      </c>
      <c r="E748" s="45" t="s">
        <v>23</v>
      </c>
      <c r="F748" s="173">
        <v>15739</v>
      </c>
      <c r="G748" s="173">
        <v>0</v>
      </c>
      <c r="H748" s="173">
        <v>0</v>
      </c>
      <c r="I748" s="173">
        <v>0</v>
      </c>
      <c r="J748" s="173">
        <f t="shared" si="46"/>
        <v>15739</v>
      </c>
    </row>
    <row r="749" spans="1:10" s="19" customFormat="1" ht="45">
      <c r="A749" s="7" t="s">
        <v>114</v>
      </c>
      <c r="B749" s="46" t="s">
        <v>166</v>
      </c>
      <c r="C749" s="46" t="s">
        <v>137</v>
      </c>
      <c r="D749" s="46" t="s">
        <v>456</v>
      </c>
      <c r="E749" s="46" t="s">
        <v>283</v>
      </c>
      <c r="F749" s="173">
        <v>1490.4</v>
      </c>
      <c r="G749" s="173">
        <f>G750+G751</f>
        <v>0</v>
      </c>
      <c r="H749" s="173">
        <f>H750+H751</f>
        <v>0</v>
      </c>
      <c r="I749" s="173">
        <f>I750+I751</f>
        <v>0</v>
      </c>
      <c r="J749" s="173">
        <f>J750+J751</f>
        <v>1490.4</v>
      </c>
    </row>
    <row r="750" spans="1:10" s="19" customFormat="1" ht="33.75">
      <c r="A750" s="10" t="s">
        <v>27</v>
      </c>
      <c r="B750" s="46" t="s">
        <v>166</v>
      </c>
      <c r="C750" s="46" t="s">
        <v>137</v>
      </c>
      <c r="D750" s="46" t="s">
        <v>456</v>
      </c>
      <c r="E750" s="46" t="s">
        <v>30</v>
      </c>
      <c r="F750" s="173">
        <v>20</v>
      </c>
      <c r="G750" s="173">
        <v>0</v>
      </c>
      <c r="H750" s="173">
        <v>0</v>
      </c>
      <c r="I750" s="173">
        <v>0</v>
      </c>
      <c r="J750" s="173">
        <f t="shared" si="46"/>
        <v>20</v>
      </c>
    </row>
    <row r="751" spans="1:10" s="19" customFormat="1" ht="12.75">
      <c r="A751" s="8" t="s">
        <v>24</v>
      </c>
      <c r="B751" s="45" t="s">
        <v>166</v>
      </c>
      <c r="C751" s="45" t="s">
        <v>137</v>
      </c>
      <c r="D751" s="45" t="s">
        <v>456</v>
      </c>
      <c r="E751" s="45" t="s">
        <v>23</v>
      </c>
      <c r="F751" s="173">
        <v>1470.4</v>
      </c>
      <c r="G751" s="173">
        <v>0</v>
      </c>
      <c r="H751" s="173">
        <v>0</v>
      </c>
      <c r="I751" s="173">
        <v>0</v>
      </c>
      <c r="J751" s="173">
        <f t="shared" si="46"/>
        <v>1470.4</v>
      </c>
    </row>
    <row r="752" spans="1:10" s="19" customFormat="1" ht="33.75">
      <c r="A752" s="7" t="s">
        <v>224</v>
      </c>
      <c r="B752" s="46" t="s">
        <v>166</v>
      </c>
      <c r="C752" s="46" t="s">
        <v>137</v>
      </c>
      <c r="D752" s="46" t="s">
        <v>442</v>
      </c>
      <c r="E752" s="46" t="s">
        <v>283</v>
      </c>
      <c r="F752" s="57">
        <v>800</v>
      </c>
      <c r="G752" s="57">
        <f>G753</f>
        <v>0</v>
      </c>
      <c r="H752" s="57">
        <f>H753</f>
        <v>0</v>
      </c>
      <c r="I752" s="57">
        <f>I753</f>
        <v>0</v>
      </c>
      <c r="J752" s="57">
        <f>J753</f>
        <v>800</v>
      </c>
    </row>
    <row r="753" spans="1:10" s="19" customFormat="1" ht="45">
      <c r="A753" s="8" t="s">
        <v>28</v>
      </c>
      <c r="B753" s="46" t="s">
        <v>166</v>
      </c>
      <c r="C753" s="46" t="s">
        <v>137</v>
      </c>
      <c r="D753" s="45" t="s">
        <v>442</v>
      </c>
      <c r="E753" s="46" t="s">
        <v>26</v>
      </c>
      <c r="F753" s="173">
        <v>800</v>
      </c>
      <c r="G753" s="173">
        <v>0</v>
      </c>
      <c r="H753" s="173">
        <v>0</v>
      </c>
      <c r="I753" s="173">
        <v>0</v>
      </c>
      <c r="J753" s="173">
        <f>F753+G753+H753+I753</f>
        <v>800</v>
      </c>
    </row>
    <row r="754" spans="1:10" s="19" customFormat="1" ht="21.75" customHeight="1">
      <c r="A754" s="5" t="s">
        <v>170</v>
      </c>
      <c r="B754" s="44" t="s">
        <v>166</v>
      </c>
      <c r="C754" s="44" t="s">
        <v>171</v>
      </c>
      <c r="D754" s="44"/>
      <c r="E754" s="44" t="s">
        <v>245</v>
      </c>
      <c r="F754" s="172">
        <v>18103.394999999997</v>
      </c>
      <c r="G754" s="172">
        <f>G755+G758+G782+G789+G777</f>
        <v>-34.518</v>
      </c>
      <c r="H754" s="172">
        <f>H755+H758+H782+H789+H777</f>
        <v>0</v>
      </c>
      <c r="I754" s="172">
        <f>I755+I758+I782+I789+I777</f>
        <v>0</v>
      </c>
      <c r="J754" s="172">
        <f>J755+J758+J782+J789+J777</f>
        <v>18068.876999999997</v>
      </c>
    </row>
    <row r="755" spans="1:10" s="19" customFormat="1" ht="21.75" customHeight="1">
      <c r="A755" s="7" t="s">
        <v>631</v>
      </c>
      <c r="B755" s="46" t="s">
        <v>166</v>
      </c>
      <c r="C755" s="46" t="s">
        <v>171</v>
      </c>
      <c r="D755" s="46" t="s">
        <v>632</v>
      </c>
      <c r="E755" s="46" t="s">
        <v>283</v>
      </c>
      <c r="F755" s="173">
        <v>0</v>
      </c>
      <c r="G755" s="173">
        <v>0</v>
      </c>
      <c r="H755" s="173">
        <v>0</v>
      </c>
      <c r="I755" s="173">
        <v>0</v>
      </c>
      <c r="J755" s="173">
        <f t="shared" si="46"/>
        <v>0</v>
      </c>
    </row>
    <row r="756" spans="1:10" s="19" customFormat="1" ht="36.75" customHeight="1">
      <c r="A756" s="7" t="s">
        <v>633</v>
      </c>
      <c r="B756" s="46" t="s">
        <v>166</v>
      </c>
      <c r="C756" s="46" t="s">
        <v>171</v>
      </c>
      <c r="D756" s="46" t="s">
        <v>634</v>
      </c>
      <c r="E756" s="46" t="s">
        <v>283</v>
      </c>
      <c r="F756" s="173">
        <v>0</v>
      </c>
      <c r="G756" s="173">
        <v>0</v>
      </c>
      <c r="H756" s="173">
        <v>0</v>
      </c>
      <c r="I756" s="173">
        <v>0</v>
      </c>
      <c r="J756" s="173">
        <f t="shared" si="46"/>
        <v>0</v>
      </c>
    </row>
    <row r="757" spans="1:10" s="19" customFormat="1" ht="21.75" customHeight="1">
      <c r="A757" s="10" t="s">
        <v>27</v>
      </c>
      <c r="B757" s="45" t="s">
        <v>166</v>
      </c>
      <c r="C757" s="45" t="s">
        <v>171</v>
      </c>
      <c r="D757" s="45" t="s">
        <v>634</v>
      </c>
      <c r="E757" s="45" t="s">
        <v>30</v>
      </c>
      <c r="F757" s="173">
        <v>0</v>
      </c>
      <c r="G757" s="173">
        <v>0</v>
      </c>
      <c r="H757" s="173">
        <v>0</v>
      </c>
      <c r="I757" s="173">
        <v>0</v>
      </c>
      <c r="J757" s="173">
        <f t="shared" si="46"/>
        <v>0</v>
      </c>
    </row>
    <row r="758" spans="1:10" s="21" customFormat="1" ht="33.75">
      <c r="A758" s="7" t="s">
        <v>509</v>
      </c>
      <c r="B758" s="46" t="s">
        <v>166</v>
      </c>
      <c r="C758" s="46" t="s">
        <v>171</v>
      </c>
      <c r="D758" s="46" t="s">
        <v>20</v>
      </c>
      <c r="E758" s="46" t="s">
        <v>283</v>
      </c>
      <c r="F758" s="173">
        <v>14342.9</v>
      </c>
      <c r="G758" s="173">
        <f>G759+G764+G767+G769+G772</f>
        <v>0</v>
      </c>
      <c r="H758" s="173">
        <f>H759+H764+H767+H769+H772</f>
        <v>0</v>
      </c>
      <c r="I758" s="173">
        <f>I759+I764+I767+I769+I772</f>
        <v>0</v>
      </c>
      <c r="J758" s="173">
        <f>J759+J764+J767+J769+J772</f>
        <v>14342.9</v>
      </c>
    </row>
    <row r="759" spans="1:10" s="21" customFormat="1" ht="22.5">
      <c r="A759" s="7" t="s">
        <v>0</v>
      </c>
      <c r="B759" s="46" t="s">
        <v>166</v>
      </c>
      <c r="C759" s="46" t="s">
        <v>171</v>
      </c>
      <c r="D759" s="46" t="s">
        <v>457</v>
      </c>
      <c r="E759" s="46" t="s">
        <v>283</v>
      </c>
      <c r="F759" s="173">
        <v>1851.1</v>
      </c>
      <c r="G759" s="173">
        <f>G760+G761+G762+G763</f>
        <v>0</v>
      </c>
      <c r="H759" s="173">
        <f>H760+H761+H762+H763</f>
        <v>0</v>
      </c>
      <c r="I759" s="173">
        <f>I760+I761+I762+I763</f>
        <v>0</v>
      </c>
      <c r="J759" s="173">
        <f>J760+J761+J762+J763</f>
        <v>1851.0999999999997</v>
      </c>
    </row>
    <row r="760" spans="1:10" s="21" customFormat="1" ht="45">
      <c r="A760" s="8" t="s">
        <v>28</v>
      </c>
      <c r="B760" s="45" t="s">
        <v>166</v>
      </c>
      <c r="C760" s="45" t="s">
        <v>171</v>
      </c>
      <c r="D760" s="45" t="s">
        <v>457</v>
      </c>
      <c r="E760" s="45" t="s">
        <v>26</v>
      </c>
      <c r="F760" s="173">
        <v>1703.8999999999999</v>
      </c>
      <c r="G760" s="173">
        <v>-1.546</v>
      </c>
      <c r="H760" s="173">
        <v>0</v>
      </c>
      <c r="I760" s="173">
        <v>0</v>
      </c>
      <c r="J760" s="173">
        <f t="shared" si="46"/>
        <v>1702.3539999999998</v>
      </c>
    </row>
    <row r="761" spans="1:10" s="21" customFormat="1" ht="22.5">
      <c r="A761" s="8" t="s">
        <v>591</v>
      </c>
      <c r="B761" s="45" t="s">
        <v>166</v>
      </c>
      <c r="C761" s="45" t="s">
        <v>171</v>
      </c>
      <c r="D761" s="45" t="s">
        <v>457</v>
      </c>
      <c r="E761" s="45" t="s">
        <v>30</v>
      </c>
      <c r="F761" s="173">
        <v>147.2</v>
      </c>
      <c r="G761" s="173">
        <v>-4.196</v>
      </c>
      <c r="H761" s="173">
        <v>0</v>
      </c>
      <c r="I761" s="173">
        <v>0</v>
      </c>
      <c r="J761" s="173">
        <f t="shared" si="46"/>
        <v>143.004</v>
      </c>
    </row>
    <row r="762" spans="1:10" s="21" customFormat="1" ht="12.75">
      <c r="A762" s="8" t="s">
        <v>24</v>
      </c>
      <c r="B762" s="45" t="s">
        <v>166</v>
      </c>
      <c r="C762" s="45" t="s">
        <v>171</v>
      </c>
      <c r="D762" s="45" t="s">
        <v>457</v>
      </c>
      <c r="E762" s="45" t="s">
        <v>23</v>
      </c>
      <c r="F762" s="173">
        <v>0</v>
      </c>
      <c r="G762" s="173">
        <v>1.546</v>
      </c>
      <c r="H762" s="173">
        <v>0</v>
      </c>
      <c r="I762" s="173">
        <v>0</v>
      </c>
      <c r="J762" s="173">
        <f>F762+G762+H762+I762</f>
        <v>1.546</v>
      </c>
    </row>
    <row r="763" spans="1:10" s="21" customFormat="1" ht="12.75">
      <c r="A763" s="10" t="s">
        <v>22</v>
      </c>
      <c r="B763" s="45" t="s">
        <v>166</v>
      </c>
      <c r="C763" s="45" t="s">
        <v>171</v>
      </c>
      <c r="D763" s="45" t="s">
        <v>457</v>
      </c>
      <c r="E763" s="45" t="s">
        <v>21</v>
      </c>
      <c r="F763" s="173">
        <v>0</v>
      </c>
      <c r="G763" s="173">
        <v>4.196</v>
      </c>
      <c r="H763" s="173">
        <v>0</v>
      </c>
      <c r="I763" s="173">
        <v>0</v>
      </c>
      <c r="J763" s="173">
        <f>F763+G763+H763+I763</f>
        <v>4.196</v>
      </c>
    </row>
    <row r="764" spans="1:10" s="21" customFormat="1" ht="27" customHeight="1">
      <c r="A764" s="7" t="s">
        <v>139</v>
      </c>
      <c r="B764" s="45" t="s">
        <v>166</v>
      </c>
      <c r="C764" s="45" t="s">
        <v>171</v>
      </c>
      <c r="D764" s="45" t="s">
        <v>437</v>
      </c>
      <c r="E764" s="45" t="s">
        <v>283</v>
      </c>
      <c r="F764" s="57">
        <v>3489.9</v>
      </c>
      <c r="G764" s="57">
        <f>G765+G766</f>
        <v>0</v>
      </c>
      <c r="H764" s="57">
        <f>H765+H766</f>
        <v>0</v>
      </c>
      <c r="I764" s="57">
        <f>I765+I766</f>
        <v>0</v>
      </c>
      <c r="J764" s="57">
        <f>J765+J766</f>
        <v>3489.9</v>
      </c>
    </row>
    <row r="765" spans="1:10" s="21" customFormat="1" ht="45">
      <c r="A765" s="8" t="s">
        <v>28</v>
      </c>
      <c r="B765" s="45" t="s">
        <v>166</v>
      </c>
      <c r="C765" s="45" t="s">
        <v>171</v>
      </c>
      <c r="D765" s="45" t="s">
        <v>437</v>
      </c>
      <c r="E765" s="45" t="s">
        <v>26</v>
      </c>
      <c r="F765" s="173">
        <v>3041.937</v>
      </c>
      <c r="G765" s="173">
        <v>0</v>
      </c>
      <c r="H765" s="173">
        <v>0</v>
      </c>
      <c r="I765" s="173">
        <v>0</v>
      </c>
      <c r="J765" s="173">
        <f>F765+G765+H765+I765</f>
        <v>3041.937</v>
      </c>
    </row>
    <row r="766" spans="1:10" s="21" customFormat="1" ht="22.5">
      <c r="A766" s="8" t="s">
        <v>591</v>
      </c>
      <c r="B766" s="45" t="s">
        <v>166</v>
      </c>
      <c r="C766" s="45" t="s">
        <v>171</v>
      </c>
      <c r="D766" s="45" t="s">
        <v>437</v>
      </c>
      <c r="E766" s="45" t="s">
        <v>30</v>
      </c>
      <c r="F766" s="173">
        <v>447.963</v>
      </c>
      <c r="G766" s="173">
        <v>0</v>
      </c>
      <c r="H766" s="173">
        <v>0</v>
      </c>
      <c r="I766" s="173">
        <v>0</v>
      </c>
      <c r="J766" s="173">
        <f>F766+G766+H766+I766</f>
        <v>447.963</v>
      </c>
    </row>
    <row r="767" spans="1:10" s="21" customFormat="1" ht="51.75" customHeight="1">
      <c r="A767" s="7" t="s">
        <v>715</v>
      </c>
      <c r="B767" s="45" t="s">
        <v>166</v>
      </c>
      <c r="C767" s="45" t="s">
        <v>171</v>
      </c>
      <c r="D767" s="45" t="s">
        <v>714</v>
      </c>
      <c r="E767" s="45" t="s">
        <v>283</v>
      </c>
      <c r="F767" s="57">
        <v>20.6</v>
      </c>
      <c r="G767" s="57">
        <f>G768</f>
        <v>0</v>
      </c>
      <c r="H767" s="57">
        <f>H768</f>
        <v>0</v>
      </c>
      <c r="I767" s="57">
        <f>I768</f>
        <v>0</v>
      </c>
      <c r="J767" s="57">
        <f>J768</f>
        <v>20.6</v>
      </c>
    </row>
    <row r="768" spans="1:10" s="21" customFormat="1" ht="22.5">
      <c r="A768" s="8" t="s">
        <v>591</v>
      </c>
      <c r="B768" s="45" t="s">
        <v>166</v>
      </c>
      <c r="C768" s="45" t="s">
        <v>171</v>
      </c>
      <c r="D768" s="45" t="s">
        <v>714</v>
      </c>
      <c r="E768" s="45" t="s">
        <v>30</v>
      </c>
      <c r="F768" s="173">
        <v>20.6</v>
      </c>
      <c r="G768" s="173">
        <v>0</v>
      </c>
      <c r="H768" s="173">
        <v>0</v>
      </c>
      <c r="I768" s="173">
        <v>0</v>
      </c>
      <c r="J768" s="173">
        <f>F768+G768+H768+I768</f>
        <v>20.6</v>
      </c>
    </row>
    <row r="769" spans="1:10" s="21" customFormat="1" ht="56.25">
      <c r="A769" s="133" t="s">
        <v>760</v>
      </c>
      <c r="B769" s="45" t="s">
        <v>166</v>
      </c>
      <c r="C769" s="45" t="s">
        <v>171</v>
      </c>
      <c r="D769" s="45" t="s">
        <v>759</v>
      </c>
      <c r="E769" s="45" t="s">
        <v>283</v>
      </c>
      <c r="F769" s="173">
        <v>187.4</v>
      </c>
      <c r="G769" s="173">
        <f>G770+G771</f>
        <v>0</v>
      </c>
      <c r="H769" s="173">
        <f>H770+H771</f>
        <v>0</v>
      </c>
      <c r="I769" s="173">
        <f>I770+I771</f>
        <v>0</v>
      </c>
      <c r="J769" s="173">
        <f>J770+J771</f>
        <v>187.4</v>
      </c>
    </row>
    <row r="770" spans="1:10" s="21" customFormat="1" ht="22.5">
      <c r="A770" s="8" t="s">
        <v>591</v>
      </c>
      <c r="B770" s="45" t="s">
        <v>166</v>
      </c>
      <c r="C770" s="45" t="s">
        <v>171</v>
      </c>
      <c r="D770" s="45" t="s">
        <v>759</v>
      </c>
      <c r="E770" s="45" t="s">
        <v>30</v>
      </c>
      <c r="F770" s="173">
        <v>187.4</v>
      </c>
      <c r="G770" s="173">
        <v>0</v>
      </c>
      <c r="H770" s="173">
        <v>0</v>
      </c>
      <c r="I770" s="173">
        <v>0</v>
      </c>
      <c r="J770" s="173">
        <f t="shared" si="46"/>
        <v>187.4</v>
      </c>
    </row>
    <row r="771" spans="1:10" s="21" customFormat="1" ht="22.5">
      <c r="A771" s="8" t="s">
        <v>591</v>
      </c>
      <c r="B771" s="45" t="s">
        <v>166</v>
      </c>
      <c r="C771" s="45" t="s">
        <v>171</v>
      </c>
      <c r="D771" s="45" t="s">
        <v>759</v>
      </c>
      <c r="E771" s="45" t="s">
        <v>23</v>
      </c>
      <c r="F771" s="173">
        <v>0</v>
      </c>
      <c r="G771" s="173">
        <v>0</v>
      </c>
      <c r="H771" s="173">
        <v>0</v>
      </c>
      <c r="I771" s="173">
        <v>0</v>
      </c>
      <c r="J771" s="173">
        <f>F771+G771+H771+I771</f>
        <v>0</v>
      </c>
    </row>
    <row r="772" spans="1:10" s="21" customFormat="1" ht="22.5">
      <c r="A772" s="7" t="s">
        <v>92</v>
      </c>
      <c r="B772" s="46" t="s">
        <v>166</v>
      </c>
      <c r="C772" s="46" t="s">
        <v>171</v>
      </c>
      <c r="D772" s="46" t="s">
        <v>458</v>
      </c>
      <c r="E772" s="46" t="s">
        <v>283</v>
      </c>
      <c r="F772" s="173">
        <v>8793.9</v>
      </c>
      <c r="G772" s="173">
        <f>G773+G774+G776+G775</f>
        <v>0</v>
      </c>
      <c r="H772" s="173">
        <f>H773+H774+H776+H775</f>
        <v>0</v>
      </c>
      <c r="I772" s="173">
        <f>I773+I774+I776+I775</f>
        <v>0</v>
      </c>
      <c r="J772" s="173">
        <f>J773+J774+J776+J775</f>
        <v>8793.9</v>
      </c>
    </row>
    <row r="773" spans="1:10" s="21" customFormat="1" ht="45">
      <c r="A773" s="8" t="s">
        <v>28</v>
      </c>
      <c r="B773" s="45" t="s">
        <v>166</v>
      </c>
      <c r="C773" s="45" t="s">
        <v>171</v>
      </c>
      <c r="D773" s="45" t="s">
        <v>458</v>
      </c>
      <c r="E773" s="45" t="s">
        <v>26</v>
      </c>
      <c r="F773" s="173">
        <v>7491.054999999999</v>
      </c>
      <c r="G773" s="173">
        <v>-116.643</v>
      </c>
      <c r="H773" s="173">
        <v>0</v>
      </c>
      <c r="I773" s="173">
        <v>0</v>
      </c>
      <c r="J773" s="173">
        <f>F773+G773+H773+I773</f>
        <v>7374.411999999999</v>
      </c>
    </row>
    <row r="774" spans="1:10" s="21" customFormat="1" ht="22.5">
      <c r="A774" s="8" t="s">
        <v>591</v>
      </c>
      <c r="B774" s="45" t="s">
        <v>166</v>
      </c>
      <c r="C774" s="45" t="s">
        <v>171</v>
      </c>
      <c r="D774" s="45" t="s">
        <v>458</v>
      </c>
      <c r="E774" s="45" t="s">
        <v>30</v>
      </c>
      <c r="F774" s="173">
        <v>1292.845</v>
      </c>
      <c r="G774" s="173">
        <v>40.578</v>
      </c>
      <c r="H774" s="173">
        <v>0</v>
      </c>
      <c r="I774" s="173">
        <v>0</v>
      </c>
      <c r="J774" s="173">
        <f>F774+G774+H774+I774</f>
        <v>1333.423</v>
      </c>
    </row>
    <row r="775" spans="1:10" s="21" customFormat="1" ht="12.75">
      <c r="A775" s="8" t="s">
        <v>24</v>
      </c>
      <c r="B775" s="45" t="s">
        <v>166</v>
      </c>
      <c r="C775" s="45" t="s">
        <v>171</v>
      </c>
      <c r="D775" s="45" t="s">
        <v>458</v>
      </c>
      <c r="E775" s="45" t="s">
        <v>23</v>
      </c>
      <c r="F775" s="173">
        <v>0</v>
      </c>
      <c r="G775" s="173">
        <v>84.643</v>
      </c>
      <c r="H775" s="173">
        <v>0</v>
      </c>
      <c r="I775" s="173">
        <v>0</v>
      </c>
      <c r="J775" s="173">
        <f>F775+G775+H775+I775</f>
        <v>84.643</v>
      </c>
    </row>
    <row r="776" spans="1:10" s="21" customFormat="1" ht="12.75">
      <c r="A776" s="10" t="s">
        <v>22</v>
      </c>
      <c r="B776" s="45" t="s">
        <v>166</v>
      </c>
      <c r="C776" s="45" t="s">
        <v>171</v>
      </c>
      <c r="D776" s="45" t="s">
        <v>458</v>
      </c>
      <c r="E776" s="45" t="s">
        <v>21</v>
      </c>
      <c r="F776" s="173">
        <v>10</v>
      </c>
      <c r="G776" s="173">
        <v>-8.578</v>
      </c>
      <c r="H776" s="173">
        <v>0</v>
      </c>
      <c r="I776" s="173">
        <v>0</v>
      </c>
      <c r="J776" s="173">
        <f>F776+G776+H776+I776</f>
        <v>1.4220000000000006</v>
      </c>
    </row>
    <row r="777" spans="1:10" s="21" customFormat="1" ht="26.25" customHeight="1">
      <c r="A777" s="9" t="s">
        <v>960</v>
      </c>
      <c r="B777" s="46" t="s">
        <v>166</v>
      </c>
      <c r="C777" s="46" t="s">
        <v>171</v>
      </c>
      <c r="D777" s="46" t="s">
        <v>962</v>
      </c>
      <c r="E777" s="46" t="s">
        <v>283</v>
      </c>
      <c r="F777" s="63">
        <v>813.8</v>
      </c>
      <c r="G777" s="63">
        <f aca="true" t="shared" si="47" ref="G777:J779">G778</f>
        <v>0</v>
      </c>
      <c r="H777" s="63">
        <f t="shared" si="47"/>
        <v>0</v>
      </c>
      <c r="I777" s="63">
        <f t="shared" si="47"/>
        <v>0</v>
      </c>
      <c r="J777" s="63">
        <f t="shared" si="47"/>
        <v>813.8</v>
      </c>
    </row>
    <row r="778" spans="1:10" s="21" customFormat="1" ht="24.75" customHeight="1">
      <c r="A778" s="10" t="s">
        <v>959</v>
      </c>
      <c r="B778" s="45" t="s">
        <v>166</v>
      </c>
      <c r="C778" s="45" t="s">
        <v>171</v>
      </c>
      <c r="D778" s="45" t="s">
        <v>961</v>
      </c>
      <c r="E778" s="45" t="s">
        <v>283</v>
      </c>
      <c r="F778" s="57">
        <v>813.8</v>
      </c>
      <c r="G778" s="57">
        <f t="shared" si="47"/>
        <v>0</v>
      </c>
      <c r="H778" s="57">
        <f t="shared" si="47"/>
        <v>0</v>
      </c>
      <c r="I778" s="57">
        <f t="shared" si="47"/>
        <v>0</v>
      </c>
      <c r="J778" s="57">
        <f t="shared" si="47"/>
        <v>813.8</v>
      </c>
    </row>
    <row r="779" spans="1:10" s="21" customFormat="1" ht="73.5" customHeight="1">
      <c r="A779" s="10" t="s">
        <v>958</v>
      </c>
      <c r="B779" s="45" t="s">
        <v>166</v>
      </c>
      <c r="C779" s="45" t="s">
        <v>171</v>
      </c>
      <c r="D779" s="45" t="s">
        <v>957</v>
      </c>
      <c r="E779" s="45" t="s">
        <v>283</v>
      </c>
      <c r="F779" s="57">
        <v>813.8</v>
      </c>
      <c r="G779" s="57">
        <f t="shared" si="47"/>
        <v>0</v>
      </c>
      <c r="H779" s="57">
        <f t="shared" si="47"/>
        <v>0</v>
      </c>
      <c r="I779" s="57">
        <f t="shared" si="47"/>
        <v>0</v>
      </c>
      <c r="J779" s="57">
        <f t="shared" si="47"/>
        <v>813.8</v>
      </c>
    </row>
    <row r="780" spans="1:10" s="21" customFormat="1" ht="22.5">
      <c r="A780" s="8" t="s">
        <v>591</v>
      </c>
      <c r="B780" s="45" t="s">
        <v>166</v>
      </c>
      <c r="C780" s="45" t="s">
        <v>171</v>
      </c>
      <c r="D780" s="45" t="s">
        <v>957</v>
      </c>
      <c r="E780" s="45" t="s">
        <v>30</v>
      </c>
      <c r="F780" s="173">
        <v>813.8</v>
      </c>
      <c r="G780" s="173">
        <v>0</v>
      </c>
      <c r="H780" s="173">
        <v>0</v>
      </c>
      <c r="I780" s="173">
        <v>0</v>
      </c>
      <c r="J780" s="173">
        <f>F780+G780+H780+I780</f>
        <v>813.8</v>
      </c>
    </row>
    <row r="781" spans="1:10" s="19" customFormat="1" ht="12.75" customHeight="1">
      <c r="A781" s="7" t="s">
        <v>120</v>
      </c>
      <c r="B781" s="46" t="s">
        <v>166</v>
      </c>
      <c r="C781" s="46" t="s">
        <v>171</v>
      </c>
      <c r="D781" s="46" t="s">
        <v>247</v>
      </c>
      <c r="E781" s="46" t="s">
        <v>283</v>
      </c>
      <c r="F781" s="173">
        <v>1838.487</v>
      </c>
      <c r="G781" s="173">
        <f>G782</f>
        <v>-34.518</v>
      </c>
      <c r="H781" s="173">
        <f>H782</f>
        <v>0</v>
      </c>
      <c r="I781" s="173">
        <f>I782</f>
        <v>0</v>
      </c>
      <c r="J781" s="173">
        <f>J782</f>
        <v>1803.969</v>
      </c>
    </row>
    <row r="782" spans="1:10" s="19" customFormat="1" ht="22.5">
      <c r="A782" s="7" t="s">
        <v>40</v>
      </c>
      <c r="B782" s="46" t="s">
        <v>166</v>
      </c>
      <c r="C782" s="46" t="s">
        <v>171</v>
      </c>
      <c r="D782" s="46" t="s">
        <v>264</v>
      </c>
      <c r="E782" s="46" t="s">
        <v>283</v>
      </c>
      <c r="F782" s="173">
        <v>1838.487</v>
      </c>
      <c r="G782" s="173">
        <f>G783+G787</f>
        <v>-34.518</v>
      </c>
      <c r="H782" s="173">
        <f>H783+H787</f>
        <v>0</v>
      </c>
      <c r="I782" s="173">
        <f>I783+I787</f>
        <v>0</v>
      </c>
      <c r="J782" s="173">
        <f>J783+J787</f>
        <v>1803.969</v>
      </c>
    </row>
    <row r="783" spans="1:10" s="19" customFormat="1" ht="22.5">
      <c r="A783" s="7" t="s">
        <v>510</v>
      </c>
      <c r="B783" s="46" t="s">
        <v>166</v>
      </c>
      <c r="C783" s="46" t="s">
        <v>171</v>
      </c>
      <c r="D783" s="46" t="s">
        <v>305</v>
      </c>
      <c r="E783" s="46" t="s">
        <v>283</v>
      </c>
      <c r="F783" s="173">
        <v>1733.6000000000001</v>
      </c>
      <c r="G783" s="173">
        <f>G784+G785+G786</f>
        <v>0</v>
      </c>
      <c r="H783" s="173">
        <f>H784+H785+H786</f>
        <v>0</v>
      </c>
      <c r="I783" s="173">
        <f>I784+I785+I786</f>
        <v>0</v>
      </c>
      <c r="J783" s="173">
        <f>J784+J785+J786</f>
        <v>1733.6000000000001</v>
      </c>
    </row>
    <row r="784" spans="1:10" s="19" customFormat="1" ht="22.5">
      <c r="A784" s="8" t="s">
        <v>591</v>
      </c>
      <c r="B784" s="45" t="s">
        <v>166</v>
      </c>
      <c r="C784" s="45" t="s">
        <v>171</v>
      </c>
      <c r="D784" s="45" t="s">
        <v>305</v>
      </c>
      <c r="E784" s="45" t="s">
        <v>30</v>
      </c>
      <c r="F784" s="173">
        <v>8.800000000000182</v>
      </c>
      <c r="G784" s="173">
        <v>0</v>
      </c>
      <c r="H784" s="173">
        <v>0</v>
      </c>
      <c r="I784" s="173">
        <v>0</v>
      </c>
      <c r="J784" s="173">
        <f>F784+G784+H784+I784</f>
        <v>8.800000000000182</v>
      </c>
    </row>
    <row r="785" spans="1:10" s="20" customFormat="1" ht="12.75">
      <c r="A785" s="8" t="s">
        <v>24</v>
      </c>
      <c r="B785" s="45" t="s">
        <v>166</v>
      </c>
      <c r="C785" s="45" t="s">
        <v>171</v>
      </c>
      <c r="D785" s="45" t="s">
        <v>305</v>
      </c>
      <c r="E785" s="45" t="s">
        <v>23</v>
      </c>
      <c r="F785" s="173">
        <v>355</v>
      </c>
      <c r="G785" s="173">
        <v>0</v>
      </c>
      <c r="H785" s="173">
        <v>0</v>
      </c>
      <c r="I785" s="173">
        <v>0</v>
      </c>
      <c r="J785" s="173">
        <f>F785+G785+H785+I785</f>
        <v>355</v>
      </c>
    </row>
    <row r="786" spans="1:10" s="20" customFormat="1" ht="22.5">
      <c r="A786" s="8" t="s">
        <v>121</v>
      </c>
      <c r="B786" s="45" t="s">
        <v>166</v>
      </c>
      <c r="C786" s="45" t="s">
        <v>171</v>
      </c>
      <c r="D786" s="45" t="s">
        <v>305</v>
      </c>
      <c r="E786" s="45" t="s">
        <v>29</v>
      </c>
      <c r="F786" s="173">
        <v>1369.8</v>
      </c>
      <c r="G786" s="173">
        <v>0</v>
      </c>
      <c r="H786" s="173">
        <v>0</v>
      </c>
      <c r="I786" s="173">
        <v>0</v>
      </c>
      <c r="J786" s="173">
        <f>F786+G786+H786+I786</f>
        <v>1369.8</v>
      </c>
    </row>
    <row r="787" spans="1:10" s="20" customFormat="1" ht="38.25" customHeight="1">
      <c r="A787" s="8" t="s">
        <v>927</v>
      </c>
      <c r="B787" s="45" t="s">
        <v>166</v>
      </c>
      <c r="C787" s="45" t="s">
        <v>171</v>
      </c>
      <c r="D787" s="45" t="s">
        <v>926</v>
      </c>
      <c r="E787" s="45" t="s">
        <v>283</v>
      </c>
      <c r="F787" s="57">
        <v>104.88699999999997</v>
      </c>
      <c r="G787" s="57">
        <f>G788</f>
        <v>-34.518</v>
      </c>
      <c r="H787" s="57">
        <f>H788</f>
        <v>0</v>
      </c>
      <c r="I787" s="57">
        <f>I788</f>
        <v>0</v>
      </c>
      <c r="J787" s="57">
        <f>J788</f>
        <v>70.36899999999997</v>
      </c>
    </row>
    <row r="788" spans="1:10" s="20" customFormat="1" ht="27" customHeight="1">
      <c r="A788" s="8" t="s">
        <v>121</v>
      </c>
      <c r="B788" s="45" t="s">
        <v>166</v>
      </c>
      <c r="C788" s="45" t="s">
        <v>171</v>
      </c>
      <c r="D788" s="45" t="s">
        <v>926</v>
      </c>
      <c r="E788" s="45" t="s">
        <v>29</v>
      </c>
      <c r="F788" s="173">
        <v>104.88699999999997</v>
      </c>
      <c r="G788" s="173">
        <v>-34.518</v>
      </c>
      <c r="H788" s="173">
        <v>0</v>
      </c>
      <c r="I788" s="173">
        <v>0</v>
      </c>
      <c r="J788" s="173">
        <f>F788+G788+H788+I788</f>
        <v>70.36899999999997</v>
      </c>
    </row>
    <row r="789" spans="1:10" s="21" customFormat="1" ht="12.75">
      <c r="A789" s="7" t="s">
        <v>149</v>
      </c>
      <c r="B789" s="46" t="s">
        <v>166</v>
      </c>
      <c r="C789" s="46" t="s">
        <v>171</v>
      </c>
      <c r="D789" s="46" t="s">
        <v>96</v>
      </c>
      <c r="E789" s="46" t="s">
        <v>283</v>
      </c>
      <c r="F789" s="173">
        <v>1108.208</v>
      </c>
      <c r="G789" s="173">
        <v>0</v>
      </c>
      <c r="H789" s="173">
        <v>0</v>
      </c>
      <c r="I789" s="173">
        <v>0</v>
      </c>
      <c r="J789" s="173">
        <f>F789+G789+H789+I789</f>
        <v>1108.208</v>
      </c>
    </row>
    <row r="790" spans="1:10" s="21" customFormat="1" ht="12.75">
      <c r="A790" s="7" t="s">
        <v>95</v>
      </c>
      <c r="B790" s="46" t="s">
        <v>166</v>
      </c>
      <c r="C790" s="46" t="s">
        <v>171</v>
      </c>
      <c r="D790" s="46" t="s">
        <v>97</v>
      </c>
      <c r="E790" s="46" t="s">
        <v>283</v>
      </c>
      <c r="F790" s="173">
        <v>1108.208</v>
      </c>
      <c r="G790" s="173">
        <v>0</v>
      </c>
      <c r="H790" s="173">
        <v>0</v>
      </c>
      <c r="I790" s="173">
        <v>0</v>
      </c>
      <c r="J790" s="173">
        <f>F790+G790+H790+I790</f>
        <v>1108.208</v>
      </c>
    </row>
    <row r="791" spans="1:10" s="21" customFormat="1" ht="12.75">
      <c r="A791" s="7" t="s">
        <v>282</v>
      </c>
      <c r="B791" s="46" t="s">
        <v>166</v>
      </c>
      <c r="C791" s="46" t="s">
        <v>171</v>
      </c>
      <c r="D791" s="46" t="s">
        <v>98</v>
      </c>
      <c r="E791" s="46" t="s">
        <v>283</v>
      </c>
      <c r="F791" s="173">
        <v>1108.208</v>
      </c>
      <c r="G791" s="173">
        <v>0</v>
      </c>
      <c r="H791" s="173">
        <v>0</v>
      </c>
      <c r="I791" s="173">
        <v>0</v>
      </c>
      <c r="J791" s="173">
        <f>F791+G791+H791+I791</f>
        <v>1108.208</v>
      </c>
    </row>
    <row r="792" spans="1:10" s="21" customFormat="1" ht="22.5">
      <c r="A792" s="7" t="s">
        <v>101</v>
      </c>
      <c r="B792" s="46" t="s">
        <v>166</v>
      </c>
      <c r="C792" s="46" t="s">
        <v>171</v>
      </c>
      <c r="D792" s="46" t="s">
        <v>99</v>
      </c>
      <c r="E792" s="46" t="s">
        <v>283</v>
      </c>
      <c r="F792" s="173">
        <v>1108.208</v>
      </c>
      <c r="G792" s="173">
        <f>G793+G794</f>
        <v>0</v>
      </c>
      <c r="H792" s="173">
        <f>H793+H794</f>
        <v>0</v>
      </c>
      <c r="I792" s="173">
        <f>I793+I794</f>
        <v>0</v>
      </c>
      <c r="J792" s="173">
        <f>J793+J794</f>
        <v>1108.208</v>
      </c>
    </row>
    <row r="793" spans="1:10" s="19" customFormat="1" ht="45">
      <c r="A793" s="8" t="s">
        <v>28</v>
      </c>
      <c r="B793" s="45" t="s">
        <v>166</v>
      </c>
      <c r="C793" s="45" t="s">
        <v>171</v>
      </c>
      <c r="D793" s="45" t="s">
        <v>99</v>
      </c>
      <c r="E793" s="45" t="s">
        <v>26</v>
      </c>
      <c r="F793" s="173">
        <v>1108.208</v>
      </c>
      <c r="G793" s="173">
        <v>-45.274</v>
      </c>
      <c r="H793" s="173">
        <v>0</v>
      </c>
      <c r="I793" s="173">
        <v>0</v>
      </c>
      <c r="J793" s="173">
        <f>F793+G793+H793+I793</f>
        <v>1062.9340000000002</v>
      </c>
    </row>
    <row r="794" spans="1:10" s="19" customFormat="1" ht="45">
      <c r="A794" s="8" t="s">
        <v>28</v>
      </c>
      <c r="B794" s="45" t="s">
        <v>166</v>
      </c>
      <c r="C794" s="45" t="s">
        <v>171</v>
      </c>
      <c r="D794" s="45" t="s">
        <v>99</v>
      </c>
      <c r="E794" s="45" t="s">
        <v>23</v>
      </c>
      <c r="F794" s="173">
        <v>0</v>
      </c>
      <c r="G794" s="173">
        <v>45.274</v>
      </c>
      <c r="H794" s="173">
        <v>0</v>
      </c>
      <c r="I794" s="173">
        <v>0</v>
      </c>
      <c r="J794" s="173">
        <f>F794+G794+H794+I794</f>
        <v>45.274</v>
      </c>
    </row>
    <row r="795" spans="1:10" ht="30" customHeight="1">
      <c r="A795" s="4" t="s">
        <v>397</v>
      </c>
      <c r="B795" s="70" t="s">
        <v>69</v>
      </c>
      <c r="C795" s="71" t="s">
        <v>245</v>
      </c>
      <c r="D795" s="71"/>
      <c r="E795" s="71" t="s">
        <v>245</v>
      </c>
      <c r="F795" s="65">
        <v>1897.964</v>
      </c>
      <c r="G795" s="65">
        <f>G796</f>
        <v>111.46000000000001</v>
      </c>
      <c r="H795" s="65">
        <f>H796</f>
        <v>0</v>
      </c>
      <c r="I795" s="65">
        <f>I796</f>
        <v>0</v>
      </c>
      <c r="J795" s="65">
        <f>J796</f>
        <v>2009.424</v>
      </c>
    </row>
    <row r="796" spans="1:10" ht="31.5" customHeight="1">
      <c r="A796" s="5" t="s">
        <v>70</v>
      </c>
      <c r="B796" s="72" t="s">
        <v>69</v>
      </c>
      <c r="C796" s="44" t="s">
        <v>71</v>
      </c>
      <c r="D796" s="44"/>
      <c r="E796" s="44" t="s">
        <v>245</v>
      </c>
      <c r="F796" s="172">
        <v>1897.964</v>
      </c>
      <c r="G796" s="172">
        <f>G797</f>
        <v>111.46000000000001</v>
      </c>
      <c r="H796" s="172">
        <f>H797</f>
        <v>0</v>
      </c>
      <c r="I796" s="172">
        <f>I797</f>
        <v>0</v>
      </c>
      <c r="J796" s="172">
        <f>J797</f>
        <v>2009.424</v>
      </c>
    </row>
    <row r="797" spans="1:10" ht="12.75">
      <c r="A797" s="7" t="s">
        <v>149</v>
      </c>
      <c r="B797" s="73" t="s">
        <v>69</v>
      </c>
      <c r="C797" s="46" t="s">
        <v>71</v>
      </c>
      <c r="D797" s="46" t="s">
        <v>96</v>
      </c>
      <c r="E797" s="44"/>
      <c r="F797" s="173">
        <v>1897.964</v>
      </c>
      <c r="G797" s="173">
        <f>G798</f>
        <v>111.46000000000001</v>
      </c>
      <c r="H797" s="173">
        <f>H798</f>
        <v>0</v>
      </c>
      <c r="I797" s="173">
        <f>I798</f>
        <v>0</v>
      </c>
      <c r="J797" s="173">
        <f>J798</f>
        <v>2009.424</v>
      </c>
    </row>
    <row r="798" spans="1:10" ht="12.75">
      <c r="A798" s="7" t="s">
        <v>95</v>
      </c>
      <c r="B798" s="73" t="s">
        <v>69</v>
      </c>
      <c r="C798" s="46" t="s">
        <v>71</v>
      </c>
      <c r="D798" s="46" t="s">
        <v>97</v>
      </c>
      <c r="E798" s="44"/>
      <c r="F798" s="173">
        <v>1897.964</v>
      </c>
      <c r="G798" s="173">
        <f>G799+G803</f>
        <v>111.46000000000001</v>
      </c>
      <c r="H798" s="173">
        <f>H799+H803</f>
        <v>0</v>
      </c>
      <c r="I798" s="173">
        <f>I799+I803</f>
        <v>0</v>
      </c>
      <c r="J798" s="173">
        <f>J799+J803</f>
        <v>2009.424</v>
      </c>
    </row>
    <row r="799" spans="1:10" ht="13.5" customHeight="1">
      <c r="A799" s="9" t="s">
        <v>282</v>
      </c>
      <c r="B799" s="73" t="s">
        <v>69</v>
      </c>
      <c r="C799" s="46" t="s">
        <v>71</v>
      </c>
      <c r="D799" s="46" t="s">
        <v>98</v>
      </c>
      <c r="E799" s="46" t="s">
        <v>283</v>
      </c>
      <c r="F799" s="173">
        <v>706.025</v>
      </c>
      <c r="G799" s="173">
        <f>G800</f>
        <v>30.76</v>
      </c>
      <c r="H799" s="173">
        <f>H800</f>
        <v>0</v>
      </c>
      <c r="I799" s="173">
        <f>I800</f>
        <v>0</v>
      </c>
      <c r="J799" s="173">
        <f>J800</f>
        <v>736.785</v>
      </c>
    </row>
    <row r="800" spans="1:10" ht="21.75" customHeight="1">
      <c r="A800" s="9" t="s">
        <v>112</v>
      </c>
      <c r="B800" s="73" t="s">
        <v>69</v>
      </c>
      <c r="C800" s="46" t="s">
        <v>71</v>
      </c>
      <c r="D800" s="46" t="s">
        <v>111</v>
      </c>
      <c r="E800" s="46" t="s">
        <v>283</v>
      </c>
      <c r="F800" s="173">
        <v>706.025</v>
      </c>
      <c r="G800" s="173">
        <f>G801+G802</f>
        <v>30.76</v>
      </c>
      <c r="H800" s="173">
        <f>H801+H802</f>
        <v>0</v>
      </c>
      <c r="I800" s="173">
        <f>I801+I802</f>
        <v>0</v>
      </c>
      <c r="J800" s="173">
        <f>J801+J802</f>
        <v>736.785</v>
      </c>
    </row>
    <row r="801" spans="1:10" ht="45">
      <c r="A801" s="10" t="s">
        <v>28</v>
      </c>
      <c r="B801" s="74" t="s">
        <v>69</v>
      </c>
      <c r="C801" s="45" t="s">
        <v>71</v>
      </c>
      <c r="D801" s="45" t="s">
        <v>111</v>
      </c>
      <c r="E801" s="45" t="s">
        <v>26</v>
      </c>
      <c r="F801" s="173">
        <v>427.723</v>
      </c>
      <c r="G801" s="173">
        <v>30.76</v>
      </c>
      <c r="H801" s="173">
        <v>0</v>
      </c>
      <c r="I801" s="173">
        <v>0</v>
      </c>
      <c r="J801" s="173">
        <f>F801+G801+H801+I801</f>
        <v>458.483</v>
      </c>
    </row>
    <row r="802" spans="1:10" ht="21.75" customHeight="1">
      <c r="A802" s="10" t="s">
        <v>27</v>
      </c>
      <c r="B802" s="74" t="s">
        <v>69</v>
      </c>
      <c r="C802" s="45" t="s">
        <v>71</v>
      </c>
      <c r="D802" s="45" t="s">
        <v>111</v>
      </c>
      <c r="E802" s="45" t="s">
        <v>30</v>
      </c>
      <c r="F802" s="173">
        <v>278.30199999999996</v>
      </c>
      <c r="G802" s="173">
        <v>0</v>
      </c>
      <c r="H802" s="173">
        <v>0</v>
      </c>
      <c r="I802" s="173">
        <v>0</v>
      </c>
      <c r="J802" s="173">
        <f>F802+G802+H802+I802</f>
        <v>278.30199999999996</v>
      </c>
    </row>
    <row r="803" spans="1:10" ht="21.75" customHeight="1">
      <c r="A803" s="7" t="s">
        <v>72</v>
      </c>
      <c r="B803" s="73" t="s">
        <v>69</v>
      </c>
      <c r="C803" s="46" t="s">
        <v>71</v>
      </c>
      <c r="D803" s="46" t="s">
        <v>60</v>
      </c>
      <c r="E803" s="46" t="s">
        <v>283</v>
      </c>
      <c r="F803" s="173">
        <v>1191.939</v>
      </c>
      <c r="G803" s="173">
        <f>G804</f>
        <v>80.7</v>
      </c>
      <c r="H803" s="173">
        <f>H804</f>
        <v>0</v>
      </c>
      <c r="I803" s="173">
        <f>I804</f>
        <v>0</v>
      </c>
      <c r="J803" s="173">
        <f>J804</f>
        <v>1272.6390000000001</v>
      </c>
    </row>
    <row r="804" spans="1:10" ht="45">
      <c r="A804" s="10" t="s">
        <v>28</v>
      </c>
      <c r="B804" s="45" t="s">
        <v>69</v>
      </c>
      <c r="C804" s="45" t="s">
        <v>71</v>
      </c>
      <c r="D804" s="45" t="s">
        <v>60</v>
      </c>
      <c r="E804" s="45" t="s">
        <v>26</v>
      </c>
      <c r="F804" s="173">
        <v>1191.939</v>
      </c>
      <c r="G804" s="173">
        <v>80.7</v>
      </c>
      <c r="H804" s="173">
        <v>0</v>
      </c>
      <c r="I804" s="173">
        <v>0</v>
      </c>
      <c r="J804" s="173">
        <f>F804+G804+H804+I804</f>
        <v>1272.6390000000001</v>
      </c>
    </row>
    <row r="805" spans="1:10" ht="27" customHeight="1">
      <c r="A805" s="4" t="s">
        <v>399</v>
      </c>
      <c r="B805" s="70" t="s">
        <v>246</v>
      </c>
      <c r="C805" s="71" t="s">
        <v>245</v>
      </c>
      <c r="D805" s="71"/>
      <c r="E805" s="71" t="s">
        <v>245</v>
      </c>
      <c r="F805" s="61">
        <v>4700.122</v>
      </c>
      <c r="G805" s="61">
        <f>G806+G816</f>
        <v>258.5</v>
      </c>
      <c r="H805" s="61">
        <f>H806+H816</f>
        <v>0</v>
      </c>
      <c r="I805" s="61">
        <f>I806+I816</f>
        <v>0</v>
      </c>
      <c r="J805" s="61">
        <f>J806+J816</f>
        <v>4958.622</v>
      </c>
    </row>
    <row r="806" spans="1:10" ht="45" customHeight="1">
      <c r="A806" s="5" t="s">
        <v>280</v>
      </c>
      <c r="B806" s="72" t="s">
        <v>246</v>
      </c>
      <c r="C806" s="44" t="s">
        <v>281</v>
      </c>
      <c r="D806" s="44"/>
      <c r="E806" s="44" t="s">
        <v>245</v>
      </c>
      <c r="F806" s="172">
        <v>4680.122</v>
      </c>
      <c r="G806" s="172">
        <f>G807</f>
        <v>258.5</v>
      </c>
      <c r="H806" s="172">
        <v>0</v>
      </c>
      <c r="I806" s="172">
        <v>0</v>
      </c>
      <c r="J806" s="172">
        <f>F806+G806+H806+I806</f>
        <v>4938.622</v>
      </c>
    </row>
    <row r="807" spans="1:10" ht="12.75">
      <c r="A807" s="7" t="s">
        <v>149</v>
      </c>
      <c r="B807" s="73" t="s">
        <v>246</v>
      </c>
      <c r="C807" s="46" t="s">
        <v>281</v>
      </c>
      <c r="D807" s="46" t="s">
        <v>96</v>
      </c>
      <c r="E807" s="46"/>
      <c r="F807" s="173">
        <v>4680.122</v>
      </c>
      <c r="G807" s="173">
        <f>G808</f>
        <v>258.5</v>
      </c>
      <c r="H807" s="173">
        <v>0</v>
      </c>
      <c r="I807" s="173">
        <v>0</v>
      </c>
      <c r="J807" s="173">
        <f>F807+G807+H807+I807</f>
        <v>4938.622</v>
      </c>
    </row>
    <row r="808" spans="1:10" ht="12.75">
      <c r="A808" s="7" t="s">
        <v>95</v>
      </c>
      <c r="B808" s="73" t="s">
        <v>246</v>
      </c>
      <c r="C808" s="46" t="s">
        <v>281</v>
      </c>
      <c r="D808" s="46" t="s">
        <v>97</v>
      </c>
      <c r="E808" s="46"/>
      <c r="F808" s="173">
        <v>4680.122</v>
      </c>
      <c r="G808" s="173">
        <f>G809+G814</f>
        <v>258.5</v>
      </c>
      <c r="H808" s="173">
        <f>H809+H814</f>
        <v>0</v>
      </c>
      <c r="I808" s="173">
        <f>I809+I814</f>
        <v>0</v>
      </c>
      <c r="J808" s="173">
        <f>J809+J814</f>
        <v>4938.622</v>
      </c>
    </row>
    <row r="809" spans="1:10" ht="12" customHeight="1">
      <c r="A809" s="9" t="s">
        <v>282</v>
      </c>
      <c r="B809" s="73" t="s">
        <v>246</v>
      </c>
      <c r="C809" s="46" t="s">
        <v>281</v>
      </c>
      <c r="D809" s="46" t="s">
        <v>98</v>
      </c>
      <c r="E809" s="46" t="s">
        <v>283</v>
      </c>
      <c r="F809" s="173">
        <v>3389.1890000000003</v>
      </c>
      <c r="G809" s="173">
        <f>G810</f>
        <v>166.5</v>
      </c>
      <c r="H809" s="173">
        <f>H810</f>
        <v>0</v>
      </c>
      <c r="I809" s="173">
        <f>I810</f>
        <v>0</v>
      </c>
      <c r="J809" s="173">
        <f>J810</f>
        <v>3555.6890000000003</v>
      </c>
    </row>
    <row r="810" spans="1:10" ht="24.75" customHeight="1">
      <c r="A810" s="9" t="s">
        <v>101</v>
      </c>
      <c r="B810" s="73" t="s">
        <v>246</v>
      </c>
      <c r="C810" s="46" t="s">
        <v>281</v>
      </c>
      <c r="D810" s="46" t="s">
        <v>99</v>
      </c>
      <c r="E810" s="46" t="s">
        <v>283</v>
      </c>
      <c r="F810" s="173">
        <v>3389.1890000000003</v>
      </c>
      <c r="G810" s="173">
        <f>G811+G812+G813</f>
        <v>166.5</v>
      </c>
      <c r="H810" s="173">
        <f>H811+H812+H813</f>
        <v>0</v>
      </c>
      <c r="I810" s="173">
        <f>I811+I812+I813</f>
        <v>0</v>
      </c>
      <c r="J810" s="173">
        <f>J811+J812+J813</f>
        <v>3555.6890000000003</v>
      </c>
    </row>
    <row r="811" spans="1:10" ht="49.5" customHeight="1">
      <c r="A811" s="10" t="s">
        <v>28</v>
      </c>
      <c r="B811" s="74" t="s">
        <v>246</v>
      </c>
      <c r="C811" s="45" t="s">
        <v>281</v>
      </c>
      <c r="D811" s="45" t="s">
        <v>99</v>
      </c>
      <c r="E811" s="45" t="s">
        <v>26</v>
      </c>
      <c r="F811" s="173">
        <v>2731.219</v>
      </c>
      <c r="G811" s="173">
        <v>166.5</v>
      </c>
      <c r="H811" s="173">
        <v>0</v>
      </c>
      <c r="I811" s="173">
        <v>0</v>
      </c>
      <c r="J811" s="173">
        <f>F811+G811+H811+I811</f>
        <v>2897.719</v>
      </c>
    </row>
    <row r="812" spans="1:10" ht="21.75" customHeight="1">
      <c r="A812" s="10" t="s">
        <v>27</v>
      </c>
      <c r="B812" s="74" t="s">
        <v>246</v>
      </c>
      <c r="C812" s="45" t="s">
        <v>281</v>
      </c>
      <c r="D812" s="45" t="s">
        <v>99</v>
      </c>
      <c r="E812" s="45" t="s">
        <v>30</v>
      </c>
      <c r="F812" s="173">
        <v>655.47</v>
      </c>
      <c r="G812" s="173">
        <v>0</v>
      </c>
      <c r="H812" s="173">
        <v>0</v>
      </c>
      <c r="I812" s="173">
        <v>0</v>
      </c>
      <c r="J812" s="173">
        <f>F812+G812+H812+I812</f>
        <v>655.47</v>
      </c>
    </row>
    <row r="813" spans="1:10" ht="12" customHeight="1">
      <c r="A813" s="10" t="s">
        <v>22</v>
      </c>
      <c r="B813" s="74" t="s">
        <v>246</v>
      </c>
      <c r="C813" s="45" t="s">
        <v>281</v>
      </c>
      <c r="D813" s="45" t="s">
        <v>99</v>
      </c>
      <c r="E813" s="45" t="s">
        <v>21</v>
      </c>
      <c r="F813" s="173">
        <v>2.5</v>
      </c>
      <c r="G813" s="173">
        <v>0</v>
      </c>
      <c r="H813" s="173">
        <v>0</v>
      </c>
      <c r="I813" s="173">
        <v>0</v>
      </c>
      <c r="J813" s="173">
        <f>F813+G813+H813+I813</f>
        <v>2.5</v>
      </c>
    </row>
    <row r="814" spans="1:10" ht="21.75" customHeight="1">
      <c r="A814" s="9" t="s">
        <v>32</v>
      </c>
      <c r="B814" s="73" t="s">
        <v>246</v>
      </c>
      <c r="C814" s="46" t="s">
        <v>281</v>
      </c>
      <c r="D814" s="46" t="s">
        <v>103</v>
      </c>
      <c r="E814" s="46" t="s">
        <v>283</v>
      </c>
      <c r="F814" s="173">
        <v>1290.933</v>
      </c>
      <c r="G814" s="173">
        <f>G815</f>
        <v>92</v>
      </c>
      <c r="H814" s="173">
        <f>H815</f>
        <v>0</v>
      </c>
      <c r="I814" s="173">
        <f>I815</f>
        <v>0</v>
      </c>
      <c r="J814" s="173">
        <f>J815</f>
        <v>1382.933</v>
      </c>
    </row>
    <row r="815" spans="1:10" ht="48" customHeight="1">
      <c r="A815" s="10" t="s">
        <v>28</v>
      </c>
      <c r="B815" s="74" t="s">
        <v>246</v>
      </c>
      <c r="C815" s="45" t="s">
        <v>281</v>
      </c>
      <c r="D815" s="45" t="s">
        <v>103</v>
      </c>
      <c r="E815" s="45" t="s">
        <v>26</v>
      </c>
      <c r="F815" s="173">
        <v>1290.933</v>
      </c>
      <c r="G815" s="173">
        <v>92</v>
      </c>
      <c r="H815" s="173">
        <v>0</v>
      </c>
      <c r="I815" s="173">
        <v>0</v>
      </c>
      <c r="J815" s="173">
        <f>F815+G815+H815+I815</f>
        <v>1382.933</v>
      </c>
    </row>
    <row r="816" spans="1:10" ht="12.75">
      <c r="A816" s="11" t="s">
        <v>124</v>
      </c>
      <c r="B816" s="72" t="s">
        <v>246</v>
      </c>
      <c r="C816" s="44" t="s">
        <v>67</v>
      </c>
      <c r="D816" s="44"/>
      <c r="E816" s="44"/>
      <c r="F816" s="172">
        <v>20</v>
      </c>
      <c r="G816" s="172">
        <v>0</v>
      </c>
      <c r="H816" s="172">
        <v>0</v>
      </c>
      <c r="I816" s="172">
        <v>0</v>
      </c>
      <c r="J816" s="172">
        <f>F816+G816+H816+I816</f>
        <v>20</v>
      </c>
    </row>
    <row r="817" spans="1:10" ht="12.75">
      <c r="A817" s="7" t="s">
        <v>149</v>
      </c>
      <c r="B817" s="73" t="s">
        <v>246</v>
      </c>
      <c r="C817" s="46" t="s">
        <v>281</v>
      </c>
      <c r="D817" s="46" t="s">
        <v>96</v>
      </c>
      <c r="E817" s="44"/>
      <c r="F817" s="173">
        <v>20</v>
      </c>
      <c r="G817" s="173">
        <v>0</v>
      </c>
      <c r="H817" s="173">
        <v>0</v>
      </c>
      <c r="I817" s="173">
        <v>0</v>
      </c>
      <c r="J817" s="173">
        <f>F817+G817+H817+I817</f>
        <v>20</v>
      </c>
    </row>
    <row r="818" spans="1:10" ht="22.5">
      <c r="A818" s="7" t="s">
        <v>104</v>
      </c>
      <c r="B818" s="73" t="s">
        <v>246</v>
      </c>
      <c r="C818" s="46" t="s">
        <v>281</v>
      </c>
      <c r="D818" s="46" t="s">
        <v>105</v>
      </c>
      <c r="E818" s="44"/>
      <c r="F818" s="173">
        <v>20</v>
      </c>
      <c r="G818" s="173">
        <v>0</v>
      </c>
      <c r="H818" s="173">
        <v>0</v>
      </c>
      <c r="I818" s="173">
        <v>0</v>
      </c>
      <c r="J818" s="173">
        <f>F818+G818+H818+I818</f>
        <v>20</v>
      </c>
    </row>
    <row r="819" spans="1:10" ht="13.5" customHeight="1">
      <c r="A819" s="9" t="s">
        <v>68</v>
      </c>
      <c r="B819" s="73" t="s">
        <v>246</v>
      </c>
      <c r="C819" s="46" t="s">
        <v>67</v>
      </c>
      <c r="D819" s="46" t="s">
        <v>106</v>
      </c>
      <c r="E819" s="46" t="s">
        <v>283</v>
      </c>
      <c r="F819" s="173">
        <v>20</v>
      </c>
      <c r="G819" s="173">
        <v>0</v>
      </c>
      <c r="H819" s="173">
        <v>0</v>
      </c>
      <c r="I819" s="173">
        <v>0</v>
      </c>
      <c r="J819" s="173">
        <f>F819+G819+H819+I819</f>
        <v>20</v>
      </c>
    </row>
    <row r="820" spans="1:10" ht="12.75" customHeight="1">
      <c r="A820" s="10" t="s">
        <v>24</v>
      </c>
      <c r="B820" s="74" t="s">
        <v>246</v>
      </c>
      <c r="C820" s="45" t="s">
        <v>67</v>
      </c>
      <c r="D820" s="45" t="s">
        <v>106</v>
      </c>
      <c r="E820" s="45" t="s">
        <v>23</v>
      </c>
      <c r="F820" s="173">
        <v>20</v>
      </c>
      <c r="G820" s="173">
        <v>0</v>
      </c>
      <c r="H820" s="173">
        <v>0</v>
      </c>
      <c r="I820" s="173">
        <v>0</v>
      </c>
      <c r="J820" s="173">
        <f>F820+G820+H820+I820</f>
        <v>20</v>
      </c>
    </row>
    <row r="821" spans="1:10" ht="39.75" customHeight="1">
      <c r="A821" s="4" t="s">
        <v>213</v>
      </c>
      <c r="B821" s="75" t="s">
        <v>122</v>
      </c>
      <c r="C821" s="75" t="s">
        <v>245</v>
      </c>
      <c r="D821" s="75"/>
      <c r="E821" s="75" t="s">
        <v>245</v>
      </c>
      <c r="F821" s="66">
        <v>60322.159</v>
      </c>
      <c r="G821" s="66">
        <f>G822+G895+G878+G850+G861+G845+G870+G890+G857</f>
        <v>397</v>
      </c>
      <c r="H821" s="66">
        <f>H822+H895+H878+H850+H861+H845+H870+H890+H857</f>
        <v>1243.33</v>
      </c>
      <c r="I821" s="66">
        <f>I822+I895+I878+I850+I861+I845+I870+I890+I857</f>
        <v>-11.5</v>
      </c>
      <c r="J821" s="66">
        <f>J822+J895+J878+J850+J861+J845+J870+J890+J857</f>
        <v>61950.989</v>
      </c>
    </row>
    <row r="822" spans="1:10" s="19" customFormat="1" ht="13.5" customHeight="1">
      <c r="A822" s="5" t="s">
        <v>123</v>
      </c>
      <c r="B822" s="44" t="s">
        <v>122</v>
      </c>
      <c r="C822" s="44" t="s">
        <v>195</v>
      </c>
      <c r="D822" s="44"/>
      <c r="E822" s="44" t="s">
        <v>245</v>
      </c>
      <c r="F822" s="62">
        <v>25275.43</v>
      </c>
      <c r="G822" s="62">
        <f>G823+G831</f>
        <v>397</v>
      </c>
      <c r="H822" s="62">
        <f>H823+H831</f>
        <v>1243.33</v>
      </c>
      <c r="I822" s="62">
        <f>I823+I831</f>
        <v>-11.5</v>
      </c>
      <c r="J822" s="62">
        <f>J823+J831</f>
        <v>26904.26</v>
      </c>
    </row>
    <row r="823" spans="1:10" s="19" customFormat="1" ht="22.5">
      <c r="A823" s="7" t="s">
        <v>12</v>
      </c>
      <c r="B823" s="46" t="s">
        <v>122</v>
      </c>
      <c r="C823" s="46" t="s">
        <v>195</v>
      </c>
      <c r="D823" s="46" t="s">
        <v>247</v>
      </c>
      <c r="E823" s="46" t="s">
        <v>283</v>
      </c>
      <c r="F823" s="173">
        <v>12736.258</v>
      </c>
      <c r="G823" s="173">
        <f>G824+G828</f>
        <v>-240</v>
      </c>
      <c r="H823" s="173">
        <f>H824+H828</f>
        <v>1243.33</v>
      </c>
      <c r="I823" s="173">
        <f>I824+I828</f>
        <v>0</v>
      </c>
      <c r="J823" s="173">
        <f>J824+J828</f>
        <v>13739.588</v>
      </c>
    </row>
    <row r="824" spans="1:10" s="19" customFormat="1" ht="22.5">
      <c r="A824" s="7" t="s">
        <v>37</v>
      </c>
      <c r="B824" s="46" t="s">
        <v>122</v>
      </c>
      <c r="C824" s="46" t="s">
        <v>195</v>
      </c>
      <c r="D824" s="46" t="s">
        <v>257</v>
      </c>
      <c r="E824" s="46" t="s">
        <v>283</v>
      </c>
      <c r="F824" s="173">
        <v>12647.471</v>
      </c>
      <c r="G824" s="173">
        <f>G825</f>
        <v>-240</v>
      </c>
      <c r="H824" s="173">
        <f>H825</f>
        <v>1243.33</v>
      </c>
      <c r="I824" s="173">
        <f>I825</f>
        <v>0</v>
      </c>
      <c r="J824" s="173">
        <f>J825</f>
        <v>13650.801</v>
      </c>
    </row>
    <row r="825" spans="1:10" s="19" customFormat="1" ht="22.5">
      <c r="A825" s="7" t="s">
        <v>636</v>
      </c>
      <c r="B825" s="46" t="s">
        <v>122</v>
      </c>
      <c r="C825" s="46" t="s">
        <v>195</v>
      </c>
      <c r="D825" s="46" t="s">
        <v>272</v>
      </c>
      <c r="E825" s="46" t="s">
        <v>283</v>
      </c>
      <c r="F825" s="173">
        <v>12647.471</v>
      </c>
      <c r="G825" s="173">
        <f>G826+G827</f>
        <v>-240</v>
      </c>
      <c r="H825" s="173">
        <f>H826+H827</f>
        <v>1243.33</v>
      </c>
      <c r="I825" s="173">
        <f>I826+I827</f>
        <v>0</v>
      </c>
      <c r="J825" s="173">
        <f>J826+J827</f>
        <v>13650.801</v>
      </c>
    </row>
    <row r="826" spans="1:10" s="19" customFormat="1" ht="23.25" customHeight="1">
      <c r="A826" s="8" t="s">
        <v>27</v>
      </c>
      <c r="B826" s="45" t="s">
        <v>122</v>
      </c>
      <c r="C826" s="45" t="s">
        <v>195</v>
      </c>
      <c r="D826" s="45" t="s">
        <v>272</v>
      </c>
      <c r="E826" s="45" t="s">
        <v>30</v>
      </c>
      <c r="F826" s="173">
        <v>12096.471</v>
      </c>
      <c r="G826" s="173">
        <v>-240</v>
      </c>
      <c r="H826" s="173">
        <v>1243.33</v>
      </c>
      <c r="I826" s="173">
        <v>0</v>
      </c>
      <c r="J826" s="173">
        <f>F826+G826+H826+I826</f>
        <v>13099.801</v>
      </c>
    </row>
    <row r="827" spans="1:10" s="19" customFormat="1" ht="23.25" customHeight="1">
      <c r="A827" s="8" t="s">
        <v>57</v>
      </c>
      <c r="B827" s="45" t="s">
        <v>122</v>
      </c>
      <c r="C827" s="45" t="s">
        <v>195</v>
      </c>
      <c r="D827" s="45" t="s">
        <v>272</v>
      </c>
      <c r="E827" s="45" t="s">
        <v>56</v>
      </c>
      <c r="F827" s="173">
        <v>551</v>
      </c>
      <c r="G827" s="173">
        <v>0</v>
      </c>
      <c r="H827" s="173">
        <v>0</v>
      </c>
      <c r="I827" s="173">
        <v>0</v>
      </c>
      <c r="J827" s="173">
        <f>F827+G827+H827+I827</f>
        <v>551</v>
      </c>
    </row>
    <row r="828" spans="1:10" s="19" customFormat="1" ht="27" customHeight="1">
      <c r="A828" s="8" t="s">
        <v>974</v>
      </c>
      <c r="B828" s="45" t="s">
        <v>122</v>
      </c>
      <c r="C828" s="45" t="s">
        <v>195</v>
      </c>
      <c r="D828" s="45" t="s">
        <v>305</v>
      </c>
      <c r="E828" s="45" t="s">
        <v>283</v>
      </c>
      <c r="F828" s="57">
        <v>88.787</v>
      </c>
      <c r="G828" s="57">
        <f aca="true" t="shared" si="48" ref="G828:J829">G829</f>
        <v>0</v>
      </c>
      <c r="H828" s="57">
        <f t="shared" si="48"/>
        <v>0</v>
      </c>
      <c r="I828" s="57">
        <f t="shared" si="48"/>
        <v>0</v>
      </c>
      <c r="J828" s="57">
        <f t="shared" si="48"/>
        <v>88.787</v>
      </c>
    </row>
    <row r="829" spans="1:10" s="19" customFormat="1" ht="38.25" customHeight="1">
      <c r="A829" s="8" t="s">
        <v>927</v>
      </c>
      <c r="B829" s="45" t="s">
        <v>122</v>
      </c>
      <c r="C829" s="45" t="s">
        <v>195</v>
      </c>
      <c r="D829" s="45" t="s">
        <v>926</v>
      </c>
      <c r="E829" s="45" t="s">
        <v>283</v>
      </c>
      <c r="F829" s="57">
        <v>88.787</v>
      </c>
      <c r="G829" s="57">
        <f t="shared" si="48"/>
        <v>0</v>
      </c>
      <c r="H829" s="57">
        <f t="shared" si="48"/>
        <v>0</v>
      </c>
      <c r="I829" s="57">
        <f t="shared" si="48"/>
        <v>0</v>
      </c>
      <c r="J829" s="57">
        <f t="shared" si="48"/>
        <v>88.787</v>
      </c>
    </row>
    <row r="830" spans="1:10" s="19" customFormat="1" ht="23.25" customHeight="1">
      <c r="A830" s="8" t="s">
        <v>27</v>
      </c>
      <c r="B830" s="45" t="s">
        <v>122</v>
      </c>
      <c r="C830" s="45" t="s">
        <v>195</v>
      </c>
      <c r="D830" s="45" t="s">
        <v>926</v>
      </c>
      <c r="E830" s="45" t="s">
        <v>30</v>
      </c>
      <c r="F830" s="173">
        <v>88.787</v>
      </c>
      <c r="G830" s="173">
        <v>0</v>
      </c>
      <c r="H830" s="173">
        <v>0</v>
      </c>
      <c r="I830" s="173">
        <v>0</v>
      </c>
      <c r="J830" s="173">
        <f>F830+G830+H830+I830</f>
        <v>88.787</v>
      </c>
    </row>
    <row r="831" spans="1:10" s="19" customFormat="1" ht="12" customHeight="1">
      <c r="A831" s="7" t="s">
        <v>149</v>
      </c>
      <c r="B831" s="46" t="s">
        <v>122</v>
      </c>
      <c r="C831" s="46" t="s">
        <v>195</v>
      </c>
      <c r="D831" s="46" t="s">
        <v>96</v>
      </c>
      <c r="E831" s="46" t="s">
        <v>283</v>
      </c>
      <c r="F831" s="63">
        <v>12539.171999999999</v>
      </c>
      <c r="G831" s="63">
        <f>G834+G842+G832</f>
        <v>637</v>
      </c>
      <c r="H831" s="63">
        <f>H834+H842+H832</f>
        <v>0</v>
      </c>
      <c r="I831" s="63">
        <f>I834+I842+I832</f>
        <v>-11.5</v>
      </c>
      <c r="J831" s="63">
        <f>J834+J842+J832</f>
        <v>13164.671999999999</v>
      </c>
    </row>
    <row r="832" spans="1:10" s="19" customFormat="1" ht="24" customHeight="1">
      <c r="A832" s="7" t="s">
        <v>717</v>
      </c>
      <c r="B832" s="46" t="s">
        <v>122</v>
      </c>
      <c r="C832" s="46" t="s">
        <v>195</v>
      </c>
      <c r="D832" s="46" t="s">
        <v>782</v>
      </c>
      <c r="E832" s="46" t="s">
        <v>283</v>
      </c>
      <c r="F832" s="63">
        <v>264.8</v>
      </c>
      <c r="G832" s="63">
        <f>G833</f>
        <v>0</v>
      </c>
      <c r="H832" s="63">
        <f>H833</f>
        <v>0</v>
      </c>
      <c r="I832" s="63">
        <f>I833</f>
        <v>-11.5</v>
      </c>
      <c r="J832" s="63">
        <f>J833</f>
        <v>253.3</v>
      </c>
    </row>
    <row r="833" spans="1:10" s="19" customFormat="1" ht="26.25" customHeight="1">
      <c r="A833" s="8" t="s">
        <v>27</v>
      </c>
      <c r="B833" s="45" t="s">
        <v>122</v>
      </c>
      <c r="C833" s="45" t="s">
        <v>195</v>
      </c>
      <c r="D833" s="45" t="s">
        <v>782</v>
      </c>
      <c r="E833" s="45" t="s">
        <v>30</v>
      </c>
      <c r="F833" s="173">
        <v>264.8</v>
      </c>
      <c r="G833" s="173">
        <v>0</v>
      </c>
      <c r="H833" s="173">
        <v>0</v>
      </c>
      <c r="I833" s="173">
        <v>-11.5</v>
      </c>
      <c r="J833" s="173">
        <f>F833+G833+H833+I833</f>
        <v>253.3</v>
      </c>
    </row>
    <row r="834" spans="1:10" s="19" customFormat="1" ht="12" customHeight="1">
      <c r="A834" s="7" t="s">
        <v>95</v>
      </c>
      <c r="B834" s="46" t="s">
        <v>122</v>
      </c>
      <c r="C834" s="46" t="s">
        <v>195</v>
      </c>
      <c r="D834" s="46" t="s">
        <v>97</v>
      </c>
      <c r="E834" s="46" t="s">
        <v>283</v>
      </c>
      <c r="F834" s="173">
        <v>12260.416</v>
      </c>
      <c r="G834" s="173">
        <f>G837+G835</f>
        <v>637</v>
      </c>
      <c r="H834" s="173">
        <f>H837+H835</f>
        <v>0</v>
      </c>
      <c r="I834" s="173">
        <f>I837+I835</f>
        <v>0</v>
      </c>
      <c r="J834" s="173">
        <f>J837+J835</f>
        <v>12897.416</v>
      </c>
    </row>
    <row r="835" spans="1:10" s="19" customFormat="1" ht="25.5" customHeight="1">
      <c r="A835" s="7" t="s">
        <v>220</v>
      </c>
      <c r="B835" s="46" t="s">
        <v>122</v>
      </c>
      <c r="C835" s="46" t="s">
        <v>195</v>
      </c>
      <c r="D835" s="46" t="s">
        <v>109</v>
      </c>
      <c r="E835" s="46" t="s">
        <v>283</v>
      </c>
      <c r="F835" s="63">
        <v>100</v>
      </c>
      <c r="G835" s="63">
        <f>G836</f>
        <v>0</v>
      </c>
      <c r="H835" s="63">
        <f>H836</f>
        <v>0</v>
      </c>
      <c r="I835" s="63">
        <f>I836</f>
        <v>0</v>
      </c>
      <c r="J835" s="63">
        <f>J836</f>
        <v>100</v>
      </c>
    </row>
    <row r="836" spans="1:10" s="19" customFormat="1" ht="12" customHeight="1">
      <c r="A836" s="8" t="s">
        <v>22</v>
      </c>
      <c r="B836" s="46" t="s">
        <v>122</v>
      </c>
      <c r="C836" s="46" t="s">
        <v>195</v>
      </c>
      <c r="D836" s="46" t="s">
        <v>109</v>
      </c>
      <c r="E836" s="46" t="s">
        <v>21</v>
      </c>
      <c r="F836" s="173">
        <v>100</v>
      </c>
      <c r="G836" s="173">
        <v>0</v>
      </c>
      <c r="H836" s="173">
        <v>0</v>
      </c>
      <c r="I836" s="173">
        <v>0</v>
      </c>
      <c r="J836" s="173">
        <f>F836+G836+H836+I836</f>
        <v>100</v>
      </c>
    </row>
    <row r="837" spans="1:10" s="19" customFormat="1" ht="13.5" customHeight="1">
      <c r="A837" s="7" t="s">
        <v>282</v>
      </c>
      <c r="B837" s="46" t="s">
        <v>122</v>
      </c>
      <c r="C837" s="46" t="s">
        <v>195</v>
      </c>
      <c r="D837" s="46" t="s">
        <v>98</v>
      </c>
      <c r="E837" s="46" t="s">
        <v>283</v>
      </c>
      <c r="F837" s="173">
        <v>12160.416</v>
      </c>
      <c r="G837" s="173">
        <f>G838</f>
        <v>637</v>
      </c>
      <c r="H837" s="173">
        <f>H838</f>
        <v>0</v>
      </c>
      <c r="I837" s="173">
        <f>I838</f>
        <v>0</v>
      </c>
      <c r="J837" s="173">
        <f>J838</f>
        <v>12797.416</v>
      </c>
    </row>
    <row r="838" spans="1:10" s="19" customFormat="1" ht="21.75" customHeight="1">
      <c r="A838" s="7" t="s">
        <v>101</v>
      </c>
      <c r="B838" s="46" t="s">
        <v>122</v>
      </c>
      <c r="C838" s="46" t="s">
        <v>195</v>
      </c>
      <c r="D838" s="46" t="s">
        <v>99</v>
      </c>
      <c r="E838" s="46" t="s">
        <v>283</v>
      </c>
      <c r="F838" s="173">
        <v>12160.416</v>
      </c>
      <c r="G838" s="173">
        <f>G839+G840+G841</f>
        <v>637</v>
      </c>
      <c r="H838" s="173">
        <f>H839+H840+H841</f>
        <v>0</v>
      </c>
      <c r="I838" s="173">
        <f>I839+I840+I841</f>
        <v>0</v>
      </c>
      <c r="J838" s="173">
        <f>J839+J840+J841</f>
        <v>12797.416</v>
      </c>
    </row>
    <row r="839" spans="1:10" s="19" customFormat="1" ht="45">
      <c r="A839" s="8" t="s">
        <v>28</v>
      </c>
      <c r="B839" s="45" t="s">
        <v>122</v>
      </c>
      <c r="C839" s="45" t="s">
        <v>195</v>
      </c>
      <c r="D839" s="45" t="s">
        <v>99</v>
      </c>
      <c r="E839" s="45" t="s">
        <v>26</v>
      </c>
      <c r="F839" s="173">
        <v>10547.264</v>
      </c>
      <c r="G839" s="173">
        <v>637</v>
      </c>
      <c r="H839" s="173">
        <v>0</v>
      </c>
      <c r="I839" s="173">
        <v>0</v>
      </c>
      <c r="J839" s="173">
        <f>F839+G839+H839+I839</f>
        <v>11184.264</v>
      </c>
    </row>
    <row r="840" spans="1:10" s="19" customFormat="1" ht="23.25" customHeight="1">
      <c r="A840" s="8" t="s">
        <v>27</v>
      </c>
      <c r="B840" s="46" t="s">
        <v>122</v>
      </c>
      <c r="C840" s="45" t="s">
        <v>195</v>
      </c>
      <c r="D840" s="45" t="s">
        <v>99</v>
      </c>
      <c r="E840" s="45" t="s">
        <v>30</v>
      </c>
      <c r="F840" s="173">
        <v>1102.4830000000002</v>
      </c>
      <c r="G840" s="173">
        <v>0</v>
      </c>
      <c r="H840" s="173">
        <v>0</v>
      </c>
      <c r="I840" s="173">
        <v>0</v>
      </c>
      <c r="J840" s="173">
        <f>F840+G840+H840+I840</f>
        <v>1102.4830000000002</v>
      </c>
    </row>
    <row r="841" spans="1:10" s="19" customFormat="1" ht="12.75">
      <c r="A841" s="8" t="s">
        <v>22</v>
      </c>
      <c r="B841" s="45" t="s">
        <v>122</v>
      </c>
      <c r="C841" s="45" t="s">
        <v>195</v>
      </c>
      <c r="D841" s="45" t="s">
        <v>99</v>
      </c>
      <c r="E841" s="45" t="s">
        <v>21</v>
      </c>
      <c r="F841" s="173">
        <v>510.669</v>
      </c>
      <c r="G841" s="173">
        <v>0</v>
      </c>
      <c r="H841" s="173">
        <v>0</v>
      </c>
      <c r="I841" s="173">
        <v>0</v>
      </c>
      <c r="J841" s="173">
        <f>F841+G841+H841+I841</f>
        <v>510.669</v>
      </c>
    </row>
    <row r="842" spans="1:10" s="19" customFormat="1" ht="21.75" customHeight="1">
      <c r="A842" s="7" t="s">
        <v>219</v>
      </c>
      <c r="B842" s="46" t="s">
        <v>122</v>
      </c>
      <c r="C842" s="46" t="s">
        <v>195</v>
      </c>
      <c r="D842" s="46" t="s">
        <v>100</v>
      </c>
      <c r="E842" s="46" t="s">
        <v>283</v>
      </c>
      <c r="F842" s="173">
        <v>13.956</v>
      </c>
      <c r="G842" s="173">
        <v>0</v>
      </c>
      <c r="H842" s="173">
        <v>0</v>
      </c>
      <c r="I842" s="173">
        <v>0</v>
      </c>
      <c r="J842" s="173">
        <f>F842+G842+H842+I842</f>
        <v>13.956</v>
      </c>
    </row>
    <row r="843" spans="1:10" s="19" customFormat="1" ht="21.75" customHeight="1">
      <c r="A843" s="7" t="s">
        <v>101</v>
      </c>
      <c r="B843" s="46" t="s">
        <v>122</v>
      </c>
      <c r="C843" s="46" t="s">
        <v>195</v>
      </c>
      <c r="D843" s="46" t="s">
        <v>102</v>
      </c>
      <c r="E843" s="46" t="s">
        <v>283</v>
      </c>
      <c r="F843" s="173">
        <v>13.956</v>
      </c>
      <c r="G843" s="173">
        <v>0</v>
      </c>
      <c r="H843" s="173">
        <v>0</v>
      </c>
      <c r="I843" s="173">
        <v>0</v>
      </c>
      <c r="J843" s="173">
        <f>F843+G843+H843+I843</f>
        <v>13.956</v>
      </c>
    </row>
    <row r="844" spans="1:10" s="19" customFormat="1" ht="12.75" customHeight="1">
      <c r="A844" s="8" t="s">
        <v>22</v>
      </c>
      <c r="B844" s="45" t="s">
        <v>122</v>
      </c>
      <c r="C844" s="45" t="s">
        <v>195</v>
      </c>
      <c r="D844" s="45" t="s">
        <v>102</v>
      </c>
      <c r="E844" s="45" t="s">
        <v>21</v>
      </c>
      <c r="F844" s="173">
        <v>13.956</v>
      </c>
      <c r="G844" s="173">
        <v>0</v>
      </c>
      <c r="H844" s="173">
        <v>0</v>
      </c>
      <c r="I844" s="173">
        <v>0</v>
      </c>
      <c r="J844" s="173">
        <f>F844+G844+H844+I844</f>
        <v>13.956</v>
      </c>
    </row>
    <row r="845" spans="1:10" s="19" customFormat="1" ht="19.5" customHeight="1">
      <c r="A845" s="116" t="s">
        <v>33</v>
      </c>
      <c r="B845" s="2" t="s">
        <v>122</v>
      </c>
      <c r="C845" s="2" t="s">
        <v>73</v>
      </c>
      <c r="D845" s="45"/>
      <c r="E845" s="45"/>
      <c r="F845" s="57">
        <v>228.3</v>
      </c>
      <c r="G845" s="57">
        <f>G846+G848</f>
        <v>0</v>
      </c>
      <c r="H845" s="57">
        <f>H846+H848</f>
        <v>0</v>
      </c>
      <c r="I845" s="57">
        <f>I846+I848</f>
        <v>0</v>
      </c>
      <c r="J845" s="57">
        <f>J846+J848</f>
        <v>228.3</v>
      </c>
    </row>
    <row r="846" spans="1:10" s="19" customFormat="1" ht="42" customHeight="1">
      <c r="A846" s="7" t="s">
        <v>410</v>
      </c>
      <c r="B846" s="46" t="s">
        <v>122</v>
      </c>
      <c r="C846" s="46" t="s">
        <v>73</v>
      </c>
      <c r="D846" s="46" t="s">
        <v>854</v>
      </c>
      <c r="E846" s="45" t="s">
        <v>283</v>
      </c>
      <c r="F846" s="57">
        <v>227.3</v>
      </c>
      <c r="G846" s="57">
        <f>G847</f>
        <v>0</v>
      </c>
      <c r="H846" s="57">
        <f>H847</f>
        <v>0</v>
      </c>
      <c r="I846" s="57">
        <f>I847</f>
        <v>0</v>
      </c>
      <c r="J846" s="57">
        <f>J847</f>
        <v>227.3</v>
      </c>
    </row>
    <row r="847" spans="1:10" s="19" customFormat="1" ht="31.5" customHeight="1">
      <c r="A847" s="8" t="s">
        <v>27</v>
      </c>
      <c r="B847" s="45" t="s">
        <v>122</v>
      </c>
      <c r="C847" s="45" t="s">
        <v>73</v>
      </c>
      <c r="D847" s="45" t="s">
        <v>854</v>
      </c>
      <c r="E847" s="45" t="s">
        <v>30</v>
      </c>
      <c r="F847" s="173">
        <v>227.3</v>
      </c>
      <c r="G847" s="173">
        <v>0</v>
      </c>
      <c r="H847" s="173">
        <v>0</v>
      </c>
      <c r="I847" s="173">
        <v>0</v>
      </c>
      <c r="J847" s="173">
        <f>F847+G847+H847+I847</f>
        <v>227.3</v>
      </c>
    </row>
    <row r="848" spans="1:10" s="19" customFormat="1" ht="37.5" customHeight="1">
      <c r="A848" s="8" t="s">
        <v>964</v>
      </c>
      <c r="B848" s="45" t="s">
        <v>122</v>
      </c>
      <c r="C848" s="45" t="s">
        <v>73</v>
      </c>
      <c r="D848" s="45" t="s">
        <v>271</v>
      </c>
      <c r="E848" s="45" t="s">
        <v>283</v>
      </c>
      <c r="F848" s="57">
        <v>1</v>
      </c>
      <c r="G848" s="57">
        <f>G849</f>
        <v>0</v>
      </c>
      <c r="H848" s="57">
        <f>H849</f>
        <v>0</v>
      </c>
      <c r="I848" s="57">
        <f>I849</f>
        <v>0</v>
      </c>
      <c r="J848" s="57">
        <f>J849</f>
        <v>1</v>
      </c>
    </row>
    <row r="849" spans="1:10" s="19" customFormat="1" ht="31.5" customHeight="1">
      <c r="A849" s="8" t="s">
        <v>27</v>
      </c>
      <c r="B849" s="45" t="s">
        <v>122</v>
      </c>
      <c r="C849" s="45" t="s">
        <v>73</v>
      </c>
      <c r="D849" s="45" t="s">
        <v>271</v>
      </c>
      <c r="E849" s="45" t="s">
        <v>30</v>
      </c>
      <c r="F849" s="173">
        <v>1</v>
      </c>
      <c r="G849" s="173">
        <v>0</v>
      </c>
      <c r="H849" s="173">
        <v>0</v>
      </c>
      <c r="I849" s="173">
        <v>0</v>
      </c>
      <c r="J849" s="173">
        <f>F849+G849+H849+I849</f>
        <v>1</v>
      </c>
    </row>
    <row r="850" spans="1:10" s="20" customFormat="1" ht="14.25" customHeight="1">
      <c r="A850" s="116" t="s">
        <v>603</v>
      </c>
      <c r="B850" s="44" t="s">
        <v>122</v>
      </c>
      <c r="C850" s="44" t="s">
        <v>604</v>
      </c>
      <c r="D850" s="45"/>
      <c r="E850" s="45"/>
      <c r="F850" s="172">
        <v>4991.584</v>
      </c>
      <c r="G850" s="172">
        <v>0</v>
      </c>
      <c r="H850" s="172">
        <v>0</v>
      </c>
      <c r="I850" s="172">
        <v>0</v>
      </c>
      <c r="J850" s="172">
        <f>F850+G850+H850+I850</f>
        <v>4991.584</v>
      </c>
    </row>
    <row r="851" spans="1:10" s="20" customFormat="1" ht="45.75" customHeight="1">
      <c r="A851" s="134" t="s">
        <v>552</v>
      </c>
      <c r="B851" s="45" t="s">
        <v>122</v>
      </c>
      <c r="C851" s="46" t="s">
        <v>604</v>
      </c>
      <c r="D851" s="135" t="s">
        <v>554</v>
      </c>
      <c r="E851" s="45" t="s">
        <v>283</v>
      </c>
      <c r="F851" s="173">
        <v>3743.7</v>
      </c>
      <c r="G851" s="173">
        <v>0</v>
      </c>
      <c r="H851" s="173">
        <v>0</v>
      </c>
      <c r="I851" s="173">
        <v>0</v>
      </c>
      <c r="J851" s="173">
        <f>F851+G851+H851+I851</f>
        <v>3743.7</v>
      </c>
    </row>
    <row r="852" spans="1:10" s="20" customFormat="1" ht="27" customHeight="1">
      <c r="A852" s="134" t="s">
        <v>763</v>
      </c>
      <c r="B852" s="45" t="s">
        <v>122</v>
      </c>
      <c r="C852" s="46" t="s">
        <v>604</v>
      </c>
      <c r="D852" s="45" t="s">
        <v>765</v>
      </c>
      <c r="E852" s="45" t="s">
        <v>283</v>
      </c>
      <c r="F852" s="173">
        <v>3743.7</v>
      </c>
      <c r="G852" s="173">
        <v>0</v>
      </c>
      <c r="H852" s="173">
        <v>0</v>
      </c>
      <c r="I852" s="173">
        <v>0</v>
      </c>
      <c r="J852" s="173">
        <f>F852+G852+H852+I852</f>
        <v>3743.7</v>
      </c>
    </row>
    <row r="853" spans="1:10" s="20" customFormat="1" ht="51.75" customHeight="1">
      <c r="A853" s="134" t="s">
        <v>764</v>
      </c>
      <c r="B853" s="45" t="s">
        <v>122</v>
      </c>
      <c r="C853" s="46" t="s">
        <v>604</v>
      </c>
      <c r="D853" s="45" t="s">
        <v>766</v>
      </c>
      <c r="E853" s="45" t="s">
        <v>283</v>
      </c>
      <c r="F853" s="173">
        <v>3743.7</v>
      </c>
      <c r="G853" s="173">
        <v>0</v>
      </c>
      <c r="H853" s="173">
        <v>0</v>
      </c>
      <c r="I853" s="173">
        <v>0</v>
      </c>
      <c r="J853" s="173">
        <f>F853+G853+H853+I853</f>
        <v>3743.7</v>
      </c>
    </row>
    <row r="854" spans="1:10" s="20" customFormat="1" ht="27" customHeight="1">
      <c r="A854" s="8" t="s">
        <v>27</v>
      </c>
      <c r="B854" s="45" t="s">
        <v>122</v>
      </c>
      <c r="C854" s="46" t="s">
        <v>604</v>
      </c>
      <c r="D854" s="45" t="s">
        <v>766</v>
      </c>
      <c r="E854" s="45" t="s">
        <v>30</v>
      </c>
      <c r="F854" s="173">
        <v>3743.7</v>
      </c>
      <c r="G854" s="173">
        <v>0</v>
      </c>
      <c r="H854" s="173">
        <v>0</v>
      </c>
      <c r="I854" s="173">
        <v>0</v>
      </c>
      <c r="J854" s="173">
        <f>F854+G854+H854+I854</f>
        <v>3743.7</v>
      </c>
    </row>
    <row r="855" spans="1:10" s="21" customFormat="1" ht="34.5" customHeight="1">
      <c r="A855" s="7" t="s">
        <v>611</v>
      </c>
      <c r="B855" s="46" t="s">
        <v>122</v>
      </c>
      <c r="C855" s="46" t="s">
        <v>604</v>
      </c>
      <c r="D855" s="46" t="s">
        <v>612</v>
      </c>
      <c r="E855" s="46" t="s">
        <v>283</v>
      </c>
      <c r="F855" s="173">
        <v>1247.884</v>
      </c>
      <c r="G855" s="173">
        <v>0</v>
      </c>
      <c r="H855" s="173">
        <v>0</v>
      </c>
      <c r="I855" s="173">
        <v>0</v>
      </c>
      <c r="J855" s="173">
        <f>F855+G855+H855+I855</f>
        <v>1247.884</v>
      </c>
    </row>
    <row r="856" spans="1:10" s="20" customFormat="1" ht="24.75" customHeight="1">
      <c r="A856" s="8" t="s">
        <v>27</v>
      </c>
      <c r="B856" s="45" t="s">
        <v>122</v>
      </c>
      <c r="C856" s="45" t="s">
        <v>604</v>
      </c>
      <c r="D856" s="45" t="s">
        <v>612</v>
      </c>
      <c r="E856" s="45" t="s">
        <v>30</v>
      </c>
      <c r="F856" s="173">
        <v>1247.884</v>
      </c>
      <c r="G856" s="173">
        <v>0</v>
      </c>
      <c r="H856" s="173">
        <v>0</v>
      </c>
      <c r="I856" s="173">
        <v>0</v>
      </c>
      <c r="J856" s="173">
        <f>F856+G856+H856+I856</f>
        <v>1247.884</v>
      </c>
    </row>
    <row r="857" spans="1:10" s="20" customFormat="1" ht="24.75" customHeight="1">
      <c r="A857" s="5" t="s">
        <v>345</v>
      </c>
      <c r="B857" s="44" t="s">
        <v>122</v>
      </c>
      <c r="C857" s="44" t="s">
        <v>141</v>
      </c>
      <c r="D857" s="45"/>
      <c r="E857" s="45"/>
      <c r="F857" s="62">
        <v>556.947</v>
      </c>
      <c r="G857" s="62">
        <f aca="true" t="shared" si="49" ref="G857:J859">G858</f>
        <v>0</v>
      </c>
      <c r="H857" s="62">
        <f t="shared" si="49"/>
        <v>0</v>
      </c>
      <c r="I857" s="62">
        <f t="shared" si="49"/>
        <v>0</v>
      </c>
      <c r="J857" s="62">
        <f t="shared" si="49"/>
        <v>556.947</v>
      </c>
    </row>
    <row r="858" spans="1:10" s="20" customFormat="1" ht="32.25" customHeight="1">
      <c r="A858" s="7" t="s">
        <v>504</v>
      </c>
      <c r="B858" s="45" t="s">
        <v>122</v>
      </c>
      <c r="C858" s="45" t="s">
        <v>141</v>
      </c>
      <c r="D858" s="45" t="s">
        <v>249</v>
      </c>
      <c r="E858" s="45" t="s">
        <v>283</v>
      </c>
      <c r="F858" s="57">
        <v>556.947</v>
      </c>
      <c r="G858" s="57">
        <f t="shared" si="49"/>
        <v>0</v>
      </c>
      <c r="H858" s="57">
        <f t="shared" si="49"/>
        <v>0</v>
      </c>
      <c r="I858" s="57">
        <f t="shared" si="49"/>
        <v>0</v>
      </c>
      <c r="J858" s="57">
        <f t="shared" si="49"/>
        <v>556.947</v>
      </c>
    </row>
    <row r="859" spans="1:10" s="20" customFormat="1" ht="38.25" customHeight="1">
      <c r="A859" s="8" t="s">
        <v>579</v>
      </c>
      <c r="B859" s="45" t="s">
        <v>122</v>
      </c>
      <c r="C859" s="45" t="s">
        <v>141</v>
      </c>
      <c r="D859" s="45" t="s">
        <v>577</v>
      </c>
      <c r="E859" s="45" t="s">
        <v>283</v>
      </c>
      <c r="F859" s="57">
        <v>556.947</v>
      </c>
      <c r="G859" s="57">
        <f t="shared" si="49"/>
        <v>0</v>
      </c>
      <c r="H859" s="57">
        <f t="shared" si="49"/>
        <v>0</v>
      </c>
      <c r="I859" s="57">
        <f t="shared" si="49"/>
        <v>0</v>
      </c>
      <c r="J859" s="57">
        <f t="shared" si="49"/>
        <v>556.947</v>
      </c>
    </row>
    <row r="860" spans="1:10" s="20" customFormat="1" ht="24.75" customHeight="1">
      <c r="A860" s="8" t="s">
        <v>27</v>
      </c>
      <c r="B860" s="45" t="s">
        <v>122</v>
      </c>
      <c r="C860" s="45" t="s">
        <v>141</v>
      </c>
      <c r="D860" s="45" t="s">
        <v>577</v>
      </c>
      <c r="E860" s="45" t="s">
        <v>30</v>
      </c>
      <c r="F860" s="173">
        <v>556.947</v>
      </c>
      <c r="G860" s="173">
        <v>0</v>
      </c>
      <c r="H860" s="173">
        <v>0</v>
      </c>
      <c r="I860" s="173">
        <v>0</v>
      </c>
      <c r="J860" s="173">
        <f>F860+G860+H860+I860</f>
        <v>556.947</v>
      </c>
    </row>
    <row r="861" spans="1:10" s="20" customFormat="1" ht="24.75" customHeight="1">
      <c r="A861" s="116" t="s">
        <v>774</v>
      </c>
      <c r="B861" s="2" t="s">
        <v>122</v>
      </c>
      <c r="C861" s="2" t="s">
        <v>773</v>
      </c>
      <c r="D861" s="45"/>
      <c r="E861" s="45"/>
      <c r="F861" s="64">
        <v>0</v>
      </c>
      <c r="G861" s="64">
        <f>G862+G868</f>
        <v>0</v>
      </c>
      <c r="H861" s="64">
        <f>H862+H868</f>
        <v>0</v>
      </c>
      <c r="I861" s="64">
        <f>I862+I868</f>
        <v>0</v>
      </c>
      <c r="J861" s="64">
        <f>J862+J868</f>
        <v>0</v>
      </c>
    </row>
    <row r="862" spans="1:10" s="20" customFormat="1" ht="39.75" customHeight="1">
      <c r="A862" s="143" t="s">
        <v>779</v>
      </c>
      <c r="B862" s="45" t="s">
        <v>122</v>
      </c>
      <c r="C862" s="45" t="s">
        <v>773</v>
      </c>
      <c r="D862" s="45" t="s">
        <v>775</v>
      </c>
      <c r="E862" s="45" t="s">
        <v>283</v>
      </c>
      <c r="F862" s="57">
        <v>0</v>
      </c>
      <c r="G862" s="57">
        <f>G863</f>
        <v>0</v>
      </c>
      <c r="H862" s="57">
        <f>H863</f>
        <v>0</v>
      </c>
      <c r="I862" s="57">
        <f>I863</f>
        <v>0</v>
      </c>
      <c r="J862" s="57">
        <f>J863</f>
        <v>0</v>
      </c>
    </row>
    <row r="863" spans="1:10" s="20" customFormat="1" ht="42.75" customHeight="1">
      <c r="A863" s="136" t="s">
        <v>780</v>
      </c>
      <c r="B863" s="45" t="s">
        <v>122</v>
      </c>
      <c r="C863" s="45" t="s">
        <v>773</v>
      </c>
      <c r="D863" s="45" t="s">
        <v>776</v>
      </c>
      <c r="E863" s="45" t="s">
        <v>283</v>
      </c>
      <c r="F863" s="57">
        <v>0</v>
      </c>
      <c r="G863" s="57">
        <f>G864+G866</f>
        <v>0</v>
      </c>
      <c r="H863" s="57">
        <f>H864+H866</f>
        <v>0</v>
      </c>
      <c r="I863" s="57">
        <f>I864+I866</f>
        <v>0</v>
      </c>
      <c r="J863" s="57">
        <f>J864+J866</f>
        <v>0</v>
      </c>
    </row>
    <row r="864" spans="1:10" s="20" customFormat="1" ht="24.75" customHeight="1">
      <c r="A864" s="136" t="s">
        <v>778</v>
      </c>
      <c r="B864" s="45" t="s">
        <v>122</v>
      </c>
      <c r="C864" s="45" t="s">
        <v>773</v>
      </c>
      <c r="D864" s="45" t="s">
        <v>777</v>
      </c>
      <c r="E864" s="45" t="s">
        <v>283</v>
      </c>
      <c r="F864" s="57">
        <v>0</v>
      </c>
      <c r="G864" s="57">
        <f>G865</f>
        <v>0</v>
      </c>
      <c r="H864" s="57">
        <f>H865</f>
        <v>0</v>
      </c>
      <c r="I864" s="57">
        <f>I865</f>
        <v>0</v>
      </c>
      <c r="J864" s="57">
        <f>J865</f>
        <v>0</v>
      </c>
    </row>
    <row r="865" spans="1:10" s="20" customFormat="1" ht="24.75" customHeight="1">
      <c r="A865" s="8" t="s">
        <v>27</v>
      </c>
      <c r="B865" s="45" t="s">
        <v>122</v>
      </c>
      <c r="C865" s="45" t="s">
        <v>773</v>
      </c>
      <c r="D865" s="45" t="s">
        <v>777</v>
      </c>
      <c r="E865" s="45" t="s">
        <v>30</v>
      </c>
      <c r="F865" s="173">
        <v>0</v>
      </c>
      <c r="G865" s="173">
        <v>0</v>
      </c>
      <c r="H865" s="173">
        <v>0</v>
      </c>
      <c r="I865" s="173">
        <v>0</v>
      </c>
      <c r="J865" s="173">
        <f>F865+G865+H865+I865</f>
        <v>0</v>
      </c>
    </row>
    <row r="866" spans="1:10" s="20" customFormat="1" ht="48.75" customHeight="1">
      <c r="A866" s="8" t="s">
        <v>859</v>
      </c>
      <c r="B866" s="45" t="s">
        <v>122</v>
      </c>
      <c r="C866" s="45" t="s">
        <v>773</v>
      </c>
      <c r="D866" s="45" t="s">
        <v>858</v>
      </c>
      <c r="E866" s="45" t="s">
        <v>283</v>
      </c>
      <c r="F866" s="57">
        <v>0</v>
      </c>
      <c r="G866" s="57">
        <f>G867</f>
        <v>0</v>
      </c>
      <c r="H866" s="57">
        <f>H867</f>
        <v>0</v>
      </c>
      <c r="I866" s="57">
        <f>I867</f>
        <v>0</v>
      </c>
      <c r="J866" s="57">
        <f>J867</f>
        <v>0</v>
      </c>
    </row>
    <row r="867" spans="1:10" s="20" customFormat="1" ht="24.75" customHeight="1">
      <c r="A867" s="8" t="s">
        <v>27</v>
      </c>
      <c r="B867" s="45" t="s">
        <v>122</v>
      </c>
      <c r="C867" s="45" t="s">
        <v>773</v>
      </c>
      <c r="D867" s="45" t="s">
        <v>858</v>
      </c>
      <c r="E867" s="45" t="s">
        <v>30</v>
      </c>
      <c r="F867" s="173">
        <v>0</v>
      </c>
      <c r="G867" s="173">
        <v>0</v>
      </c>
      <c r="H867" s="173">
        <v>0</v>
      </c>
      <c r="I867" s="173">
        <v>0</v>
      </c>
      <c r="J867" s="173">
        <f>F867+G867+H867+I867</f>
        <v>0</v>
      </c>
    </row>
    <row r="868" spans="1:10" s="20" customFormat="1" ht="24.75" customHeight="1">
      <c r="A868" s="7" t="s">
        <v>821</v>
      </c>
      <c r="B868" s="45" t="s">
        <v>122</v>
      </c>
      <c r="C868" s="45" t="s">
        <v>773</v>
      </c>
      <c r="D868" s="45" t="s">
        <v>820</v>
      </c>
      <c r="E868" s="45" t="s">
        <v>283</v>
      </c>
      <c r="F868" s="57">
        <v>0</v>
      </c>
      <c r="G868" s="57">
        <f>G869</f>
        <v>0</v>
      </c>
      <c r="H868" s="57">
        <f>H869</f>
        <v>0</v>
      </c>
      <c r="I868" s="57">
        <f>I869</f>
        <v>0</v>
      </c>
      <c r="J868" s="57">
        <f>J869</f>
        <v>0</v>
      </c>
    </row>
    <row r="869" spans="1:10" s="20" customFormat="1" ht="24.75" customHeight="1">
      <c r="A869" s="8" t="s">
        <v>27</v>
      </c>
      <c r="B869" s="45" t="s">
        <v>122</v>
      </c>
      <c r="C869" s="45" t="s">
        <v>773</v>
      </c>
      <c r="D869" s="45" t="s">
        <v>820</v>
      </c>
      <c r="E869" s="45" t="s">
        <v>30</v>
      </c>
      <c r="F869" s="173">
        <v>0</v>
      </c>
      <c r="G869" s="173">
        <v>0</v>
      </c>
      <c r="H869" s="173">
        <v>0</v>
      </c>
      <c r="I869" s="173">
        <v>0</v>
      </c>
      <c r="J869" s="173">
        <f>F869+G869+H869+I869</f>
        <v>0</v>
      </c>
    </row>
    <row r="870" spans="1:10" s="20" customFormat="1" ht="24.75" customHeight="1">
      <c r="A870" s="5" t="s">
        <v>144</v>
      </c>
      <c r="B870" s="2" t="s">
        <v>122</v>
      </c>
      <c r="C870" s="2" t="s">
        <v>142</v>
      </c>
      <c r="D870" s="2"/>
      <c r="E870" s="2"/>
      <c r="F870" s="64">
        <v>5345.598</v>
      </c>
      <c r="G870" s="64">
        <f>G871+G875</f>
        <v>0</v>
      </c>
      <c r="H870" s="64">
        <f>H871+H875</f>
        <v>0</v>
      </c>
      <c r="I870" s="64">
        <f>I871+I875</f>
        <v>0</v>
      </c>
      <c r="J870" s="64">
        <f>J871+J875</f>
        <v>5345.598</v>
      </c>
    </row>
    <row r="871" spans="1:10" s="20" customFormat="1" ht="24.75" customHeight="1">
      <c r="A871" s="134" t="s">
        <v>813</v>
      </c>
      <c r="B871" s="45" t="s">
        <v>122</v>
      </c>
      <c r="C871" s="45" t="s">
        <v>142</v>
      </c>
      <c r="D871" s="45" t="s">
        <v>815</v>
      </c>
      <c r="E871" s="45" t="s">
        <v>283</v>
      </c>
      <c r="F871" s="57">
        <v>4185.8</v>
      </c>
      <c r="G871" s="57">
        <f aca="true" t="shared" si="50" ref="G871:J873">G872</f>
        <v>0</v>
      </c>
      <c r="H871" s="57">
        <f t="shared" si="50"/>
        <v>0</v>
      </c>
      <c r="I871" s="57">
        <f t="shared" si="50"/>
        <v>0</v>
      </c>
      <c r="J871" s="57">
        <f t="shared" si="50"/>
        <v>4185.8</v>
      </c>
    </row>
    <row r="872" spans="1:10" s="20" customFormat="1" ht="24.75" customHeight="1">
      <c r="A872" s="136" t="s">
        <v>814</v>
      </c>
      <c r="B872" s="45" t="s">
        <v>122</v>
      </c>
      <c r="C872" s="45" t="s">
        <v>142</v>
      </c>
      <c r="D872" s="45" t="s">
        <v>816</v>
      </c>
      <c r="E872" s="45" t="s">
        <v>283</v>
      </c>
      <c r="F872" s="57">
        <v>4185.8</v>
      </c>
      <c r="G872" s="57">
        <f t="shared" si="50"/>
        <v>0</v>
      </c>
      <c r="H872" s="57">
        <f t="shared" si="50"/>
        <v>0</v>
      </c>
      <c r="I872" s="57">
        <f t="shared" si="50"/>
        <v>0</v>
      </c>
      <c r="J872" s="57">
        <f t="shared" si="50"/>
        <v>4185.8</v>
      </c>
    </row>
    <row r="873" spans="1:10" s="20" customFormat="1" ht="24.75" customHeight="1">
      <c r="A873" s="136" t="s">
        <v>812</v>
      </c>
      <c r="B873" s="45" t="s">
        <v>122</v>
      </c>
      <c r="C873" s="45" t="s">
        <v>142</v>
      </c>
      <c r="D873" s="45" t="s">
        <v>811</v>
      </c>
      <c r="E873" s="45" t="s">
        <v>283</v>
      </c>
      <c r="F873" s="57">
        <v>4185.8</v>
      </c>
      <c r="G873" s="57">
        <f t="shared" si="50"/>
        <v>0</v>
      </c>
      <c r="H873" s="57">
        <f t="shared" si="50"/>
        <v>0</v>
      </c>
      <c r="I873" s="57">
        <f t="shared" si="50"/>
        <v>0</v>
      </c>
      <c r="J873" s="57">
        <f t="shared" si="50"/>
        <v>4185.8</v>
      </c>
    </row>
    <row r="874" spans="1:10" s="20" customFormat="1" ht="24.75" customHeight="1">
      <c r="A874" s="8" t="s">
        <v>27</v>
      </c>
      <c r="B874" s="45" t="s">
        <v>122</v>
      </c>
      <c r="C874" s="45" t="s">
        <v>142</v>
      </c>
      <c r="D874" s="45" t="s">
        <v>811</v>
      </c>
      <c r="E874" s="45" t="s">
        <v>30</v>
      </c>
      <c r="F874" s="173">
        <v>4185.8</v>
      </c>
      <c r="G874" s="173">
        <v>0</v>
      </c>
      <c r="H874" s="173">
        <v>0</v>
      </c>
      <c r="I874" s="173">
        <v>0</v>
      </c>
      <c r="J874" s="173">
        <f>F874+G874+H874+I874</f>
        <v>4185.8</v>
      </c>
    </row>
    <row r="875" spans="1:10" s="20" customFormat="1" ht="24.75" customHeight="1">
      <c r="A875" s="8" t="s">
        <v>626</v>
      </c>
      <c r="B875" s="45" t="s">
        <v>122</v>
      </c>
      <c r="C875" s="45" t="s">
        <v>142</v>
      </c>
      <c r="D875" s="45" t="s">
        <v>251</v>
      </c>
      <c r="E875" s="45" t="s">
        <v>283</v>
      </c>
      <c r="F875" s="57">
        <v>1159.798</v>
      </c>
      <c r="G875" s="57">
        <f aca="true" t="shared" si="51" ref="G875:J876">G876</f>
        <v>0</v>
      </c>
      <c r="H875" s="57">
        <f t="shared" si="51"/>
        <v>0</v>
      </c>
      <c r="I875" s="57">
        <f t="shared" si="51"/>
        <v>0</v>
      </c>
      <c r="J875" s="57">
        <f t="shared" si="51"/>
        <v>1159.798</v>
      </c>
    </row>
    <row r="876" spans="1:10" s="20" customFormat="1" ht="24.75" customHeight="1">
      <c r="A876" s="8" t="s">
        <v>819</v>
      </c>
      <c r="B876" s="45" t="s">
        <v>122</v>
      </c>
      <c r="C876" s="45" t="s">
        <v>142</v>
      </c>
      <c r="D876" s="45" t="s">
        <v>818</v>
      </c>
      <c r="E876" s="45" t="s">
        <v>283</v>
      </c>
      <c r="F876" s="57">
        <v>1159.798</v>
      </c>
      <c r="G876" s="57">
        <f t="shared" si="51"/>
        <v>0</v>
      </c>
      <c r="H876" s="57">
        <f t="shared" si="51"/>
        <v>0</v>
      </c>
      <c r="I876" s="57">
        <f t="shared" si="51"/>
        <v>0</v>
      </c>
      <c r="J876" s="57">
        <f t="shared" si="51"/>
        <v>1159.798</v>
      </c>
    </row>
    <row r="877" spans="1:10" s="20" customFormat="1" ht="24.75" customHeight="1">
      <c r="A877" s="8" t="s">
        <v>27</v>
      </c>
      <c r="B877" s="45" t="s">
        <v>122</v>
      </c>
      <c r="C877" s="45" t="s">
        <v>142</v>
      </c>
      <c r="D877" s="45" t="s">
        <v>818</v>
      </c>
      <c r="E877" s="45" t="s">
        <v>30</v>
      </c>
      <c r="F877" s="173">
        <v>1159.798</v>
      </c>
      <c r="G877" s="173">
        <v>0</v>
      </c>
      <c r="H877" s="173">
        <v>0</v>
      </c>
      <c r="I877" s="173">
        <v>0</v>
      </c>
      <c r="J877" s="173">
        <f>F877+G877+H877+I877</f>
        <v>1159.798</v>
      </c>
    </row>
    <row r="878" spans="1:10" s="19" customFormat="1" ht="12.75" customHeight="1">
      <c r="A878" s="5" t="s">
        <v>567</v>
      </c>
      <c r="B878" s="44" t="s">
        <v>122</v>
      </c>
      <c r="C878" s="44" t="s">
        <v>568</v>
      </c>
      <c r="D878" s="45"/>
      <c r="E878" s="45"/>
      <c r="F878" s="172">
        <v>3130.7</v>
      </c>
      <c r="G878" s="172">
        <f>G879+G883</f>
        <v>0</v>
      </c>
      <c r="H878" s="172">
        <f>H879+H883</f>
        <v>0</v>
      </c>
      <c r="I878" s="172">
        <f>I879+I883</f>
        <v>0</v>
      </c>
      <c r="J878" s="172">
        <f>J879+J883</f>
        <v>3130.7</v>
      </c>
    </row>
    <row r="879" spans="1:10" s="19" customFormat="1" ht="23.25" customHeight="1">
      <c r="A879" s="136" t="s">
        <v>769</v>
      </c>
      <c r="B879" s="45" t="s">
        <v>122</v>
      </c>
      <c r="C879" s="45" t="s">
        <v>568</v>
      </c>
      <c r="D879" s="45" t="s">
        <v>772</v>
      </c>
      <c r="E879" s="45" t="s">
        <v>283</v>
      </c>
      <c r="F879" s="173">
        <v>1839.6999999999998</v>
      </c>
      <c r="G879" s="173">
        <f>G880</f>
        <v>0</v>
      </c>
      <c r="H879" s="173">
        <f aca="true" t="shared" si="52" ref="H879:J880">H880</f>
        <v>0</v>
      </c>
      <c r="I879" s="173">
        <f t="shared" si="52"/>
        <v>0</v>
      </c>
      <c r="J879" s="173">
        <f t="shared" si="52"/>
        <v>1839.6999999999998</v>
      </c>
    </row>
    <row r="880" spans="1:10" s="19" customFormat="1" ht="42" customHeight="1">
      <c r="A880" s="136" t="s">
        <v>770</v>
      </c>
      <c r="B880" s="45" t="s">
        <v>122</v>
      </c>
      <c r="C880" s="45" t="s">
        <v>568</v>
      </c>
      <c r="D880" s="45" t="s">
        <v>771</v>
      </c>
      <c r="E880" s="45" t="s">
        <v>283</v>
      </c>
      <c r="F880" s="173">
        <v>1839.6999999999998</v>
      </c>
      <c r="G880" s="173">
        <f>G881</f>
        <v>0</v>
      </c>
      <c r="H880" s="173">
        <f t="shared" si="52"/>
        <v>0</v>
      </c>
      <c r="I880" s="173">
        <f t="shared" si="52"/>
        <v>0</v>
      </c>
      <c r="J880" s="173">
        <f t="shared" si="52"/>
        <v>1839.6999999999998</v>
      </c>
    </row>
    <row r="881" spans="1:10" s="19" customFormat="1" ht="40.5" customHeight="1">
      <c r="A881" s="130" t="s">
        <v>768</v>
      </c>
      <c r="B881" s="45" t="s">
        <v>122</v>
      </c>
      <c r="C881" s="45" t="s">
        <v>568</v>
      </c>
      <c r="D881" s="137" t="s">
        <v>767</v>
      </c>
      <c r="E881" s="45" t="s">
        <v>283</v>
      </c>
      <c r="F881" s="173">
        <v>1839.6999999999998</v>
      </c>
      <c r="G881" s="173">
        <f>G882</f>
        <v>0</v>
      </c>
      <c r="H881" s="173">
        <f>H882</f>
        <v>0</v>
      </c>
      <c r="I881" s="173">
        <f>I882</f>
        <v>0</v>
      </c>
      <c r="J881" s="173">
        <f>J882</f>
        <v>1839.6999999999998</v>
      </c>
    </row>
    <row r="882" spans="1:10" s="19" customFormat="1" ht="27.75" customHeight="1">
      <c r="A882" s="8" t="s">
        <v>27</v>
      </c>
      <c r="B882" s="45" t="s">
        <v>122</v>
      </c>
      <c r="C882" s="45" t="s">
        <v>568</v>
      </c>
      <c r="D882" s="137" t="s">
        <v>767</v>
      </c>
      <c r="E882" s="45" t="s">
        <v>30</v>
      </c>
      <c r="F882" s="173">
        <v>1839.6999999999998</v>
      </c>
      <c r="G882" s="173">
        <v>0</v>
      </c>
      <c r="H882" s="173">
        <v>0</v>
      </c>
      <c r="I882" s="173">
        <v>0</v>
      </c>
      <c r="J882" s="173">
        <f>F882+G882+H882+I882</f>
        <v>1839.6999999999998</v>
      </c>
    </row>
    <row r="883" spans="1:10" s="21" customFormat="1" ht="39" customHeight="1">
      <c r="A883" s="7" t="s">
        <v>626</v>
      </c>
      <c r="B883" s="46" t="s">
        <v>122</v>
      </c>
      <c r="C883" s="46" t="s">
        <v>568</v>
      </c>
      <c r="D883" s="46" t="s">
        <v>251</v>
      </c>
      <c r="E883" s="46" t="s">
        <v>283</v>
      </c>
      <c r="F883" s="173">
        <v>1291</v>
      </c>
      <c r="G883" s="173">
        <f>G884+G886+G888</f>
        <v>0</v>
      </c>
      <c r="H883" s="173">
        <f>H884+H886+H888</f>
        <v>0</v>
      </c>
      <c r="I883" s="173">
        <f>I884+I886+I888</f>
        <v>0</v>
      </c>
      <c r="J883" s="173">
        <f>J884+J886+J888</f>
        <v>1291</v>
      </c>
    </row>
    <row r="884" spans="1:10" s="19" customFormat="1" ht="61.5" customHeight="1">
      <c r="A884" s="7" t="s">
        <v>826</v>
      </c>
      <c r="B884" s="46" t="s">
        <v>122</v>
      </c>
      <c r="C884" s="46" t="s">
        <v>568</v>
      </c>
      <c r="D884" s="46" t="s">
        <v>480</v>
      </c>
      <c r="E884" s="46" t="s">
        <v>283</v>
      </c>
      <c r="F884" s="173">
        <v>820.6510000000001</v>
      </c>
      <c r="G884" s="173">
        <f>G885</f>
        <v>0</v>
      </c>
      <c r="H884" s="173">
        <f>H885</f>
        <v>0</v>
      </c>
      <c r="I884" s="173">
        <f>I885</f>
        <v>0</v>
      </c>
      <c r="J884" s="173">
        <f>J885</f>
        <v>820.6510000000001</v>
      </c>
    </row>
    <row r="885" spans="1:10" s="19" customFormat="1" ht="21.75" customHeight="1">
      <c r="A885" s="8" t="s">
        <v>27</v>
      </c>
      <c r="B885" s="45" t="s">
        <v>122</v>
      </c>
      <c r="C885" s="45" t="s">
        <v>568</v>
      </c>
      <c r="D885" s="45" t="s">
        <v>480</v>
      </c>
      <c r="E885" s="45" t="s">
        <v>30</v>
      </c>
      <c r="F885" s="173">
        <v>820.6510000000001</v>
      </c>
      <c r="G885" s="173">
        <v>0</v>
      </c>
      <c r="H885" s="173">
        <v>0</v>
      </c>
      <c r="I885" s="173">
        <v>0</v>
      </c>
      <c r="J885" s="173">
        <f>F885+G885+H885+I885</f>
        <v>820.6510000000001</v>
      </c>
    </row>
    <row r="886" spans="1:10" s="21" customFormat="1" ht="36.75" customHeight="1">
      <c r="A886" s="7" t="s">
        <v>622</v>
      </c>
      <c r="B886" s="46" t="s">
        <v>122</v>
      </c>
      <c r="C886" s="46" t="s">
        <v>568</v>
      </c>
      <c r="D886" s="46" t="s">
        <v>720</v>
      </c>
      <c r="E886" s="46" t="s">
        <v>283</v>
      </c>
      <c r="F886" s="173">
        <v>373.51899999999995</v>
      </c>
      <c r="G886" s="173">
        <f>G887</f>
        <v>0</v>
      </c>
      <c r="H886" s="173">
        <f>H887</f>
        <v>0</v>
      </c>
      <c r="I886" s="173">
        <f>I887</f>
        <v>0</v>
      </c>
      <c r="J886" s="173">
        <f>J887</f>
        <v>373.51899999999995</v>
      </c>
    </row>
    <row r="887" spans="1:10" s="19" customFormat="1" ht="21.75" customHeight="1">
      <c r="A887" s="8" t="s">
        <v>27</v>
      </c>
      <c r="B887" s="45" t="s">
        <v>122</v>
      </c>
      <c r="C887" s="45" t="s">
        <v>568</v>
      </c>
      <c r="D887" s="128" t="s">
        <v>720</v>
      </c>
      <c r="E887" s="45" t="s">
        <v>30</v>
      </c>
      <c r="F887" s="173">
        <v>373.51899999999995</v>
      </c>
      <c r="G887" s="173">
        <v>0</v>
      </c>
      <c r="H887" s="173">
        <v>0</v>
      </c>
      <c r="I887" s="173">
        <v>0</v>
      </c>
      <c r="J887" s="173">
        <f>F887+G887+H887+I887</f>
        <v>373.51899999999995</v>
      </c>
    </row>
    <row r="888" spans="1:10" s="19" customFormat="1" ht="46.5" customHeight="1">
      <c r="A888" s="8" t="s">
        <v>622</v>
      </c>
      <c r="B888" s="45" t="s">
        <v>122</v>
      </c>
      <c r="C888" s="45" t="s">
        <v>568</v>
      </c>
      <c r="D888" s="128" t="s">
        <v>965</v>
      </c>
      <c r="E888" s="45" t="s">
        <v>283</v>
      </c>
      <c r="F888" s="57">
        <v>96.83</v>
      </c>
      <c r="G888" s="57">
        <f>G889</f>
        <v>0</v>
      </c>
      <c r="H888" s="57">
        <f>H889</f>
        <v>0</v>
      </c>
      <c r="I888" s="57">
        <f>I889</f>
        <v>0</v>
      </c>
      <c r="J888" s="57">
        <f>J889</f>
        <v>96.83</v>
      </c>
    </row>
    <row r="889" spans="1:10" s="19" customFormat="1" ht="21.75" customHeight="1">
      <c r="A889" s="8" t="s">
        <v>27</v>
      </c>
      <c r="B889" s="45" t="s">
        <v>122</v>
      </c>
      <c r="C889" s="45" t="s">
        <v>568</v>
      </c>
      <c r="D889" s="128" t="s">
        <v>965</v>
      </c>
      <c r="E889" s="45" t="s">
        <v>30</v>
      </c>
      <c r="F889" s="173">
        <v>96.83</v>
      </c>
      <c r="G889" s="173">
        <v>0</v>
      </c>
      <c r="H889" s="173">
        <v>0</v>
      </c>
      <c r="I889" s="173">
        <v>0</v>
      </c>
      <c r="J889" s="173">
        <f>F889+G889+H889+I889</f>
        <v>96.83</v>
      </c>
    </row>
    <row r="890" spans="1:10" s="19" customFormat="1" ht="21.75" customHeight="1">
      <c r="A890" s="5" t="s">
        <v>932</v>
      </c>
      <c r="B890" s="2" t="s">
        <v>122</v>
      </c>
      <c r="C890" s="2" t="s">
        <v>135</v>
      </c>
      <c r="D890" s="128"/>
      <c r="E890" s="45"/>
      <c r="F890" s="172">
        <v>4098</v>
      </c>
      <c r="G890" s="172">
        <f>G891+G893</f>
        <v>0</v>
      </c>
      <c r="H890" s="172">
        <f>H891+H893</f>
        <v>0</v>
      </c>
      <c r="I890" s="172">
        <f>I891+I893</f>
        <v>0</v>
      </c>
      <c r="J890" s="172">
        <f>J891+J893</f>
        <v>4098</v>
      </c>
    </row>
    <row r="891" spans="1:10" s="19" customFormat="1" ht="21.75" customHeight="1">
      <c r="A891" s="7" t="s">
        <v>402</v>
      </c>
      <c r="B891" s="46" t="s">
        <v>122</v>
      </c>
      <c r="C891" s="46" t="s">
        <v>135</v>
      </c>
      <c r="D891" s="46" t="s">
        <v>562</v>
      </c>
      <c r="E891" s="46" t="s">
        <v>283</v>
      </c>
      <c r="F891" s="57">
        <v>1606.4</v>
      </c>
      <c r="G891" s="57">
        <f>G892</f>
        <v>0</v>
      </c>
      <c r="H891" s="57">
        <f>H892</f>
        <v>0</v>
      </c>
      <c r="I891" s="57">
        <f>I892</f>
        <v>0</v>
      </c>
      <c r="J891" s="57">
        <f>J892</f>
        <v>1606.4</v>
      </c>
    </row>
    <row r="892" spans="1:10" s="19" customFormat="1" ht="21.75" customHeight="1">
      <c r="A892" s="8" t="s">
        <v>27</v>
      </c>
      <c r="B892" s="45" t="s">
        <v>122</v>
      </c>
      <c r="C892" s="45" t="s">
        <v>135</v>
      </c>
      <c r="D892" s="45" t="s">
        <v>562</v>
      </c>
      <c r="E892" s="45" t="s">
        <v>30</v>
      </c>
      <c r="F892" s="173">
        <v>1606.4</v>
      </c>
      <c r="G892" s="173">
        <v>0</v>
      </c>
      <c r="H892" s="173">
        <v>0</v>
      </c>
      <c r="I892" s="173">
        <v>0</v>
      </c>
      <c r="J892" s="173">
        <f>F892+G892+H892+I892</f>
        <v>1606.4</v>
      </c>
    </row>
    <row r="893" spans="1:10" s="19" customFormat="1" ht="27.75" customHeight="1">
      <c r="A893" s="8" t="s">
        <v>930</v>
      </c>
      <c r="B893" s="45" t="s">
        <v>122</v>
      </c>
      <c r="C893" s="45" t="s">
        <v>135</v>
      </c>
      <c r="D893" s="128" t="s">
        <v>931</v>
      </c>
      <c r="E893" s="45" t="s">
        <v>283</v>
      </c>
      <c r="F893" s="57">
        <v>2491.6</v>
      </c>
      <c r="G893" s="57">
        <f>G894</f>
        <v>0</v>
      </c>
      <c r="H893" s="57">
        <f>H894</f>
        <v>0</v>
      </c>
      <c r="I893" s="57">
        <f>I894</f>
        <v>0</v>
      </c>
      <c r="J893" s="57">
        <f>J894</f>
        <v>2491.6</v>
      </c>
    </row>
    <row r="894" spans="1:10" s="19" customFormat="1" ht="27.75" customHeight="1">
      <c r="A894" s="8" t="s">
        <v>27</v>
      </c>
      <c r="B894" s="45" t="s">
        <v>122</v>
      </c>
      <c r="C894" s="45" t="s">
        <v>135</v>
      </c>
      <c r="D894" s="128" t="s">
        <v>931</v>
      </c>
      <c r="E894" s="45" t="s">
        <v>30</v>
      </c>
      <c r="F894" s="173">
        <v>2491.6</v>
      </c>
      <c r="G894" s="173">
        <v>0</v>
      </c>
      <c r="H894" s="173">
        <v>0</v>
      </c>
      <c r="I894" s="173">
        <v>0</v>
      </c>
      <c r="J894" s="173">
        <f>F894+G894+H894+I894</f>
        <v>2491.6</v>
      </c>
    </row>
    <row r="895" spans="1:10" s="19" customFormat="1" ht="14.25" customHeight="1">
      <c r="A895" s="5" t="s">
        <v>136</v>
      </c>
      <c r="B895" s="44" t="s">
        <v>122</v>
      </c>
      <c r="C895" s="44" t="s">
        <v>137</v>
      </c>
      <c r="D895" s="45"/>
      <c r="E895" s="45"/>
      <c r="F895" s="172">
        <v>16695.6</v>
      </c>
      <c r="G895" s="172">
        <f aca="true" t="shared" si="53" ref="G895:I897">G896</f>
        <v>0</v>
      </c>
      <c r="H895" s="172">
        <f t="shared" si="53"/>
        <v>0</v>
      </c>
      <c r="I895" s="172">
        <f t="shared" si="53"/>
        <v>0</v>
      </c>
      <c r="J895" s="172">
        <f>F895+G895+H895+I895</f>
        <v>16695.6</v>
      </c>
    </row>
    <row r="896" spans="1:10" s="21" customFormat="1" ht="12.75" customHeight="1">
      <c r="A896" s="7" t="s">
        <v>315</v>
      </c>
      <c r="B896" s="46" t="s">
        <v>122</v>
      </c>
      <c r="C896" s="46" t="s">
        <v>137</v>
      </c>
      <c r="D896" s="45" t="s">
        <v>316</v>
      </c>
      <c r="E896" s="46" t="s">
        <v>283</v>
      </c>
      <c r="F896" s="173">
        <v>16695.6</v>
      </c>
      <c r="G896" s="173">
        <f t="shared" si="53"/>
        <v>0</v>
      </c>
      <c r="H896" s="173">
        <f t="shared" si="53"/>
        <v>0</v>
      </c>
      <c r="I896" s="173">
        <f t="shared" si="53"/>
        <v>0</v>
      </c>
      <c r="J896" s="173">
        <f>F896+G896+H896+I896</f>
        <v>16695.6</v>
      </c>
    </row>
    <row r="897" spans="1:10" s="21" customFormat="1" ht="60.75" customHeight="1">
      <c r="A897" s="7" t="s">
        <v>46</v>
      </c>
      <c r="B897" s="46" t="s">
        <v>122</v>
      </c>
      <c r="C897" s="46" t="s">
        <v>137</v>
      </c>
      <c r="D897" s="46" t="s">
        <v>452</v>
      </c>
      <c r="E897" s="46" t="s">
        <v>283</v>
      </c>
      <c r="F897" s="173">
        <v>16695.6</v>
      </c>
      <c r="G897" s="63">
        <f t="shared" si="53"/>
        <v>0</v>
      </c>
      <c r="H897" s="63">
        <f t="shared" si="53"/>
        <v>0</v>
      </c>
      <c r="I897" s="63">
        <f t="shared" si="53"/>
        <v>0</v>
      </c>
      <c r="J897" s="173">
        <f>F897+G897+H897+I897</f>
        <v>16695.6</v>
      </c>
    </row>
    <row r="898" spans="1:10" s="21" customFormat="1" ht="12.75" customHeight="1">
      <c r="A898" s="8" t="s">
        <v>57</v>
      </c>
      <c r="B898" s="45" t="s">
        <v>122</v>
      </c>
      <c r="C898" s="45" t="s">
        <v>137</v>
      </c>
      <c r="D898" s="45" t="s">
        <v>452</v>
      </c>
      <c r="E898" s="45" t="s">
        <v>56</v>
      </c>
      <c r="F898" s="173">
        <v>16695.6</v>
      </c>
      <c r="G898" s="173">
        <v>0</v>
      </c>
      <c r="H898" s="173">
        <v>0</v>
      </c>
      <c r="I898" s="173">
        <v>0</v>
      </c>
      <c r="J898" s="173">
        <f>F898+G898+H898+I898</f>
        <v>16695.6</v>
      </c>
    </row>
    <row r="899" spans="1:10" ht="21.75" customHeight="1">
      <c r="A899" s="12" t="s">
        <v>175</v>
      </c>
      <c r="B899" s="76"/>
      <c r="C899" s="77"/>
      <c r="D899" s="77"/>
      <c r="E899" s="77"/>
      <c r="F899" s="67">
        <v>1859467.8149999997</v>
      </c>
      <c r="G899" s="67">
        <f>G16+G97+G151+G271+G491+G616+G665+G795+G805+G821+G673+G9</f>
        <v>9.094947017729282E-13</v>
      </c>
      <c r="H899" s="67">
        <f>H16+H97+H151+H271+H491+H616+H665+H795+H805+H821+H673+H9</f>
        <v>1243.33</v>
      </c>
      <c r="I899" s="67">
        <f>I16+I97+I151+I271+I491+I616+I665+I795+I805+I821+I673+I9</f>
        <v>583</v>
      </c>
      <c r="J899" s="67">
        <f>J16+J97+J151+J271+J491+J616+J665+J795+J805+J821+J673+J9</f>
        <v>1861294.1450000003</v>
      </c>
    </row>
    <row r="900" spans="1:8" ht="21.75" customHeight="1">
      <c r="A900"/>
      <c r="B900"/>
      <c r="C900"/>
      <c r="D900"/>
      <c r="E900"/>
      <c r="H900" s="118"/>
    </row>
    <row r="901" spans="1:6" ht="21.75" customHeight="1">
      <c r="A901"/>
      <c r="B901"/>
      <c r="C901"/>
      <c r="D901"/>
      <c r="E901"/>
      <c r="F901" s="118"/>
    </row>
    <row r="902" spans="1:6" ht="21.75" customHeight="1">
      <c r="A902"/>
      <c r="B902"/>
      <c r="C902"/>
      <c r="D902"/>
      <c r="E902"/>
      <c r="F902" s="118"/>
    </row>
    <row r="903" ht="21.75" customHeight="1">
      <c r="F903" s="118"/>
    </row>
    <row r="904" spans="1:6" ht="21.75" customHeight="1">
      <c r="A904"/>
      <c r="B904"/>
      <c r="C904"/>
      <c r="D904"/>
      <c r="E904"/>
      <c r="F904" s="118"/>
    </row>
  </sheetData>
  <sheetProtection/>
  <autoFilter ref="A8:J899"/>
  <mergeCells count="9">
    <mergeCell ref="I6:I7"/>
    <mergeCell ref="J6:J7"/>
    <mergeCell ref="A3:J3"/>
    <mergeCell ref="A1:J1"/>
    <mergeCell ref="F6:F7"/>
    <mergeCell ref="A6:A7"/>
    <mergeCell ref="B6:E6"/>
    <mergeCell ref="G6:G7"/>
    <mergeCell ref="H6:H7"/>
  </mergeCells>
  <printOptions horizontalCentered="1"/>
  <pageMargins left="0" right="0" top="0" bottom="0" header="0.31496062992125984" footer="0.31496062992125984"/>
  <pageSetup fitToHeight="18" fitToWidth="1" horizontalDpi="600" verticalDpi="600" orientation="portrait" paperSize="9" scale="53" r:id="rId1"/>
  <rowBreaks count="15" manualBreakCount="15">
    <brk id="96" max="9" man="1"/>
    <brk id="136" max="9" man="1"/>
    <brk id="161" max="9" man="1"/>
    <brk id="317" max="9" man="1"/>
    <brk id="360" max="9" man="1"/>
    <brk id="473" max="9" man="1"/>
    <brk id="522" max="9" man="1"/>
    <brk id="547" max="9" man="1"/>
    <brk id="576" max="9" man="1"/>
    <brk id="664" max="9" man="1"/>
    <brk id="685" max="9" man="1"/>
    <brk id="718" max="9" man="1"/>
    <brk id="780" max="9" man="1"/>
    <brk id="813" max="9" man="1"/>
    <brk id="877" max="9" man="1"/>
  </rowBreaks>
</worksheet>
</file>

<file path=xl/worksheets/sheet3.xml><?xml version="1.0" encoding="utf-8"?>
<worksheet xmlns="http://schemas.openxmlformats.org/spreadsheetml/2006/main" xmlns:r="http://schemas.openxmlformats.org/officeDocument/2006/relationships">
  <sheetPr>
    <pageSetUpPr fitToPage="1"/>
  </sheetPr>
  <dimension ref="A1:G65"/>
  <sheetViews>
    <sheetView view="pageBreakPreview" zoomScaleSheetLayoutView="100" workbookViewId="0" topLeftCell="A40">
      <selection activeCell="D12" sqref="D12"/>
    </sheetView>
  </sheetViews>
  <sheetFormatPr defaultColWidth="9.140625" defaultRowHeight="12.75"/>
  <cols>
    <col min="1" max="1" width="71.7109375" style="0" customWidth="1"/>
    <col min="2" max="2" width="13.00390625" style="55" customWidth="1"/>
    <col min="3" max="3" width="16.28125" style="0" customWidth="1"/>
    <col min="4" max="4" width="17.00390625" style="0" customWidth="1"/>
    <col min="5" max="5" width="17.421875" style="0" customWidth="1"/>
    <col min="6" max="6" width="18.57421875" style="0" customWidth="1"/>
    <col min="7" max="7" width="19.7109375" style="0" customWidth="1"/>
  </cols>
  <sheetData>
    <row r="1" spans="1:7" ht="12.75" customHeight="1">
      <c r="A1" s="193" t="s">
        <v>861</v>
      </c>
      <c r="B1" s="193"/>
      <c r="C1" s="193"/>
      <c r="D1" s="193"/>
      <c r="E1" s="193"/>
      <c r="F1" s="193"/>
      <c r="G1" s="193"/>
    </row>
    <row r="2" ht="15.75">
      <c r="C2" s="37"/>
    </row>
    <row r="3" spans="1:7" ht="12.75" customHeight="1">
      <c r="A3" s="209" t="s">
        <v>740</v>
      </c>
      <c r="B3" s="209"/>
      <c r="C3" s="209"/>
      <c r="D3" s="209"/>
      <c r="E3" s="209"/>
      <c r="F3" s="209"/>
      <c r="G3" s="209"/>
    </row>
    <row r="4" spans="1:7" ht="21.75" customHeight="1">
      <c r="A4" s="209"/>
      <c r="B4" s="209"/>
      <c r="C4" s="209"/>
      <c r="D4" s="209"/>
      <c r="E4" s="209"/>
      <c r="F4" s="209"/>
      <c r="G4" s="209"/>
    </row>
    <row r="5" spans="1:7" ht="13.5" thickBot="1">
      <c r="A5" s="208" t="s">
        <v>55</v>
      </c>
      <c r="B5" s="208"/>
      <c r="C5" s="208"/>
      <c r="D5" s="208"/>
      <c r="E5" s="208"/>
      <c r="F5" s="208"/>
      <c r="G5" s="208"/>
    </row>
    <row r="6" spans="1:7" ht="12.75" customHeight="1">
      <c r="A6" s="210" t="s">
        <v>337</v>
      </c>
      <c r="B6" s="212" t="s">
        <v>236</v>
      </c>
      <c r="C6" s="207" t="s">
        <v>831</v>
      </c>
      <c r="D6" s="207" t="s">
        <v>832</v>
      </c>
      <c r="E6" s="207" t="s">
        <v>833</v>
      </c>
      <c r="F6" s="207" t="s">
        <v>834</v>
      </c>
      <c r="G6" s="207" t="s">
        <v>835</v>
      </c>
    </row>
    <row r="7" spans="1:7" ht="64.5" customHeight="1" thickBot="1">
      <c r="A7" s="211"/>
      <c r="B7" s="213"/>
      <c r="C7" s="207"/>
      <c r="D7" s="207"/>
      <c r="E7" s="207"/>
      <c r="F7" s="207"/>
      <c r="G7" s="207"/>
    </row>
    <row r="8" spans="1:7" ht="13.5" thickBot="1">
      <c r="A8" s="49">
        <v>1</v>
      </c>
      <c r="B8" s="154" t="s">
        <v>241</v>
      </c>
      <c r="C8" s="163" t="s">
        <v>242</v>
      </c>
      <c r="D8" s="151"/>
      <c r="E8" s="151"/>
      <c r="F8" s="151"/>
      <c r="G8" s="151"/>
    </row>
    <row r="9" spans="1:7" ht="13.5" thickBot="1">
      <c r="A9" s="50" t="s">
        <v>338</v>
      </c>
      <c r="B9" s="155" t="s">
        <v>361</v>
      </c>
      <c r="C9" s="164">
        <f>SUM(C10:C16)</f>
        <v>85354.62999999999</v>
      </c>
      <c r="D9" s="164">
        <f>SUM(D10:D16)</f>
        <v>3472.5789999999997</v>
      </c>
      <c r="E9" s="164">
        <f>SUM(E10:E16)</f>
        <v>1243.33</v>
      </c>
      <c r="F9" s="164">
        <f>SUM(F10:F16)</f>
        <v>-11.5</v>
      </c>
      <c r="G9" s="164">
        <f>SUM(G10:G16)</f>
        <v>90059.03899999999</v>
      </c>
    </row>
    <row r="10" spans="1:7" ht="27.75" thickBot="1">
      <c r="A10" s="51" t="s">
        <v>286</v>
      </c>
      <c r="B10" s="156" t="s">
        <v>287</v>
      </c>
      <c r="C10" s="165">
        <f>ведомств!F492</f>
        <v>1763.168</v>
      </c>
      <c r="D10" s="165">
        <f>ведомств!G492</f>
        <v>138.4</v>
      </c>
      <c r="E10" s="165">
        <f>ведомств!H492</f>
        <v>0</v>
      </c>
      <c r="F10" s="165">
        <f>ведомств!I492</f>
        <v>0</v>
      </c>
      <c r="G10" s="165">
        <f>ведомств!J492</f>
        <v>1901.568</v>
      </c>
    </row>
    <row r="11" spans="1:7" ht="27" customHeight="1" thickBot="1">
      <c r="A11" s="51" t="s">
        <v>339</v>
      </c>
      <c r="B11" s="156" t="s">
        <v>281</v>
      </c>
      <c r="C11" s="165">
        <f>ведомств!F806</f>
        <v>4680.122</v>
      </c>
      <c r="D11" s="165">
        <f>ведомств!G806</f>
        <v>258.5</v>
      </c>
      <c r="E11" s="165">
        <f>ведомств!H806</f>
        <v>0</v>
      </c>
      <c r="F11" s="165">
        <f>ведомств!I806</f>
        <v>0</v>
      </c>
      <c r="G11" s="165">
        <f>ведомств!J806</f>
        <v>4938.622</v>
      </c>
    </row>
    <row r="12" spans="1:7" ht="41.25" thickBot="1">
      <c r="A12" s="51" t="s">
        <v>340</v>
      </c>
      <c r="B12" s="156" t="s">
        <v>289</v>
      </c>
      <c r="C12" s="165">
        <f>ведомств!F497</f>
        <v>29824.300999999996</v>
      </c>
      <c r="D12" s="165">
        <f>ведомств!G497</f>
        <v>1605.85</v>
      </c>
      <c r="E12" s="165">
        <f>ведомств!H497</f>
        <v>0</v>
      </c>
      <c r="F12" s="165">
        <f>ведомств!I497</f>
        <v>0</v>
      </c>
      <c r="G12" s="165">
        <f>ведомств!J497</f>
        <v>31430.150999999994</v>
      </c>
    </row>
    <row r="13" spans="1:7" ht="14.25" thickBot="1">
      <c r="A13" s="51" t="s">
        <v>307</v>
      </c>
      <c r="B13" s="156" t="s">
        <v>308</v>
      </c>
      <c r="C13" s="165">
        <f>ведомств!F508</f>
        <v>30.1</v>
      </c>
      <c r="D13" s="165">
        <f>ведомств!G508</f>
        <v>0</v>
      </c>
      <c r="E13" s="165">
        <f>ведомств!H508</f>
        <v>0</v>
      </c>
      <c r="F13" s="165">
        <f>ведомств!I508</f>
        <v>0</v>
      </c>
      <c r="G13" s="165">
        <f>ведомств!J508</f>
        <v>30.1</v>
      </c>
    </row>
    <row r="14" spans="1:7" ht="27.75" thickBot="1">
      <c r="A14" s="51" t="s">
        <v>341</v>
      </c>
      <c r="B14" s="156" t="s">
        <v>71</v>
      </c>
      <c r="C14" s="165">
        <f>ведомств!F796+ведомств!F666+ведомств!F617</f>
        <v>17550.752</v>
      </c>
      <c r="D14" s="165">
        <f>ведомств!G796+ведомств!G666+ведомств!G617</f>
        <v>869.58</v>
      </c>
      <c r="E14" s="165">
        <f>ведомств!H796+ведомств!H666+ведомств!H617</f>
        <v>0</v>
      </c>
      <c r="F14" s="165">
        <f>ведомств!I796+ведомств!I666+ведомств!I617</f>
        <v>0</v>
      </c>
      <c r="G14" s="165">
        <f>ведомств!J796+ведомств!J666+ведомств!J617</f>
        <v>18420.332000000002</v>
      </c>
    </row>
    <row r="15" spans="1:7" ht="14.25" thickBot="1">
      <c r="A15" s="51" t="s">
        <v>52</v>
      </c>
      <c r="B15" s="156" t="s">
        <v>290</v>
      </c>
      <c r="C15" s="165">
        <f>ведомств!F513</f>
        <v>934.435</v>
      </c>
      <c r="D15" s="165">
        <f>ведомств!G513</f>
        <v>-40</v>
      </c>
      <c r="E15" s="165">
        <f>ведомств!H513</f>
        <v>0</v>
      </c>
      <c r="F15" s="165">
        <f>ведомств!I513</f>
        <v>0</v>
      </c>
      <c r="G15" s="165">
        <f>ведомств!J513</f>
        <v>894.435</v>
      </c>
    </row>
    <row r="16" spans="1:7" ht="14.25" thickBot="1">
      <c r="A16" s="51" t="s">
        <v>54</v>
      </c>
      <c r="B16" s="156" t="s">
        <v>195</v>
      </c>
      <c r="C16" s="165">
        <f>ведомств!F518+ведомств!F822+ведомств!F152+ведомств!F625</f>
        <v>30571.752</v>
      </c>
      <c r="D16" s="165">
        <f>ведомств!G518+ведомств!G822+ведомств!G152+ведомств!G625</f>
        <v>640.249</v>
      </c>
      <c r="E16" s="165">
        <f>ведомств!H518+ведомств!H822+ведомств!H152+ведомств!H625</f>
        <v>1243.33</v>
      </c>
      <c r="F16" s="165">
        <f>ведомств!I518+ведомств!I822+ведомств!I152+ведомств!I625</f>
        <v>-11.5</v>
      </c>
      <c r="G16" s="165">
        <f>ведомств!J518+ведомств!J822+ведомств!J152+ведомств!J625</f>
        <v>32443.831</v>
      </c>
    </row>
    <row r="17" spans="1:7" ht="13.5" thickBot="1">
      <c r="A17" s="52" t="s">
        <v>342</v>
      </c>
      <c r="B17" s="155" t="s">
        <v>362</v>
      </c>
      <c r="C17" s="166">
        <f>C18</f>
        <v>1959.8</v>
      </c>
      <c r="D17" s="166">
        <f>D18</f>
        <v>0</v>
      </c>
      <c r="E17" s="166">
        <f>E18</f>
        <v>0</v>
      </c>
      <c r="F17" s="166">
        <f>F18</f>
        <v>0</v>
      </c>
      <c r="G17" s="166">
        <f>G18</f>
        <v>1959.8</v>
      </c>
    </row>
    <row r="18" spans="1:7" ht="14.25" thickBot="1">
      <c r="A18" s="51" t="s">
        <v>217</v>
      </c>
      <c r="B18" s="156" t="s">
        <v>216</v>
      </c>
      <c r="C18" s="165">
        <f>ведомств!F630</f>
        <v>1959.8</v>
      </c>
      <c r="D18" s="165">
        <f>ведомств!G630</f>
        <v>0</v>
      </c>
      <c r="E18" s="165">
        <f>ведомств!H630</f>
        <v>0</v>
      </c>
      <c r="F18" s="165">
        <f>ведомств!I630</f>
        <v>0</v>
      </c>
      <c r="G18" s="165">
        <f>ведомств!J630</f>
        <v>1959.8</v>
      </c>
    </row>
    <row r="19" spans="1:7" ht="26.25" thickBot="1">
      <c r="A19" s="52" t="s">
        <v>343</v>
      </c>
      <c r="B19" s="155" t="s">
        <v>363</v>
      </c>
      <c r="C19" s="166">
        <f>C20+C21+C22</f>
        <v>9975.8</v>
      </c>
      <c r="D19" s="166">
        <f>D20+D21+D22</f>
        <v>0</v>
      </c>
      <c r="E19" s="166">
        <f>E20+E21+E22</f>
        <v>0</v>
      </c>
      <c r="F19" s="166">
        <f>F20+F21+F22</f>
        <v>0</v>
      </c>
      <c r="G19" s="166">
        <f>G20+G21+G22</f>
        <v>9975.8</v>
      </c>
    </row>
    <row r="20" spans="1:7" ht="14.25" thickBot="1">
      <c r="A20" s="51" t="s">
        <v>214</v>
      </c>
      <c r="B20" s="156" t="s">
        <v>215</v>
      </c>
      <c r="C20" s="165">
        <f>ведомств!F559</f>
        <v>1736.5999999999997</v>
      </c>
      <c r="D20" s="165">
        <f>ведомств!G559</f>
        <v>0</v>
      </c>
      <c r="E20" s="165">
        <f>ведомств!H559</f>
        <v>0</v>
      </c>
      <c r="F20" s="165">
        <f>ведомств!I559</f>
        <v>0</v>
      </c>
      <c r="G20" s="165">
        <f>ведомств!J559</f>
        <v>1736.5999999999997</v>
      </c>
    </row>
    <row r="21" spans="1:7" ht="27.75" thickBot="1">
      <c r="A21" s="51" t="s">
        <v>203</v>
      </c>
      <c r="B21" s="156" t="s">
        <v>202</v>
      </c>
      <c r="C21" s="165">
        <f>ведомств!F564</f>
        <v>1697.2</v>
      </c>
      <c r="D21" s="165">
        <f>ведомств!G564</f>
        <v>0</v>
      </c>
      <c r="E21" s="165">
        <f>ведомств!H564</f>
        <v>0</v>
      </c>
      <c r="F21" s="165">
        <f>ведомств!I564</f>
        <v>0</v>
      </c>
      <c r="G21" s="165">
        <f>ведомств!J564</f>
        <v>1697.2</v>
      </c>
    </row>
    <row r="22" spans="1:7" ht="14.25" thickBot="1">
      <c r="A22" s="51" t="s">
        <v>758</v>
      </c>
      <c r="B22" s="156" t="s">
        <v>757</v>
      </c>
      <c r="C22" s="165">
        <f>ведомств!F634+ведомств!F569</f>
        <v>6542</v>
      </c>
      <c r="D22" s="165">
        <f>ведомств!G634+ведомств!G569</f>
        <v>0</v>
      </c>
      <c r="E22" s="165">
        <f>ведомств!H634+ведомств!H569</f>
        <v>0</v>
      </c>
      <c r="F22" s="165">
        <f>ведомств!I634+ведомств!I569</f>
        <v>0</v>
      </c>
      <c r="G22" s="165">
        <f>ведомств!J634+ведомств!J569</f>
        <v>6542</v>
      </c>
    </row>
    <row r="23" spans="1:7" ht="13.5" thickBot="1">
      <c r="A23" s="52" t="s">
        <v>344</v>
      </c>
      <c r="B23" s="155" t="s">
        <v>364</v>
      </c>
      <c r="C23" s="166">
        <f>C24+C25+C27+C26</f>
        <v>110285.95800000001</v>
      </c>
      <c r="D23" s="166">
        <f>D24+D25+D27+D26</f>
        <v>0.001</v>
      </c>
      <c r="E23" s="166">
        <f>E24+E25+E27+E26</f>
        <v>0</v>
      </c>
      <c r="F23" s="166">
        <f>F24+F25+F27+F26</f>
        <v>0</v>
      </c>
      <c r="G23" s="166">
        <f>G24+G25+G27+G26</f>
        <v>110285.95900000002</v>
      </c>
    </row>
    <row r="24" spans="1:7" ht="14.25" thickBot="1">
      <c r="A24" s="51" t="s">
        <v>221</v>
      </c>
      <c r="B24" s="156" t="s">
        <v>222</v>
      </c>
      <c r="C24" s="165">
        <f>ведомств!F573</f>
        <v>396.5</v>
      </c>
      <c r="D24" s="165">
        <f>ведомств!G573</f>
        <v>0</v>
      </c>
      <c r="E24" s="165">
        <f>ведомств!H573</f>
        <v>0</v>
      </c>
      <c r="F24" s="165">
        <f>ведомств!I573</f>
        <v>0</v>
      </c>
      <c r="G24" s="165">
        <f>ведомств!J573</f>
        <v>396.5</v>
      </c>
    </row>
    <row r="25" spans="1:7" ht="14.25" thickBot="1">
      <c r="A25" s="51" t="s">
        <v>33</v>
      </c>
      <c r="B25" s="156" t="s">
        <v>73</v>
      </c>
      <c r="C25" s="165">
        <f>ведомств!F582+ведомств!F159+ведомств!F845</f>
        <v>834</v>
      </c>
      <c r="D25" s="165">
        <f>ведомств!G582+ведомств!G159+ведомств!G845</f>
        <v>0</v>
      </c>
      <c r="E25" s="165">
        <f>ведомств!H582+ведомств!H159+ведомств!H845</f>
        <v>0</v>
      </c>
      <c r="F25" s="165">
        <f>ведомств!I582+ведомств!I159+ведомств!I845</f>
        <v>0</v>
      </c>
      <c r="G25" s="165">
        <f>ведомств!J582+ведомств!J159+ведомств!J845</f>
        <v>834</v>
      </c>
    </row>
    <row r="26" spans="1:7" ht="14.25" thickBot="1">
      <c r="A26" s="51" t="s">
        <v>603</v>
      </c>
      <c r="B26" s="156" t="s">
        <v>604</v>
      </c>
      <c r="C26" s="165">
        <f>ведомств!F850</f>
        <v>4991.584</v>
      </c>
      <c r="D26" s="165">
        <f>ведомств!G850</f>
        <v>0</v>
      </c>
      <c r="E26" s="165">
        <f>ведомств!H850</f>
        <v>0</v>
      </c>
      <c r="F26" s="165">
        <f>ведомств!I850</f>
        <v>0</v>
      </c>
      <c r="G26" s="165">
        <f>ведомств!J850</f>
        <v>4991.584</v>
      </c>
    </row>
    <row r="27" spans="1:7" ht="14.25" thickBot="1">
      <c r="A27" s="51" t="s">
        <v>345</v>
      </c>
      <c r="B27" s="156" t="s">
        <v>141</v>
      </c>
      <c r="C27" s="165">
        <f>ведомств!F162+ведомств!F637+ведомств!F857+ведомств!F272</f>
        <v>104063.87400000001</v>
      </c>
      <c r="D27" s="165">
        <f>ведомств!G162+ведомств!G637+ведомств!G857+ведомств!G272</f>
        <v>0.001</v>
      </c>
      <c r="E27" s="165">
        <f>ведомств!H162+ведомств!H637+ведомств!H857+ведомств!H272</f>
        <v>0</v>
      </c>
      <c r="F27" s="165">
        <f>ведомств!I162+ведомств!I637+ведомств!I857+ведомств!I272</f>
        <v>0</v>
      </c>
      <c r="G27" s="165">
        <f>ведомств!J162+ведомств!J637+ведомств!J857+ведомств!J272</f>
        <v>104063.87500000001</v>
      </c>
    </row>
    <row r="28" spans="1:7" ht="13.5" thickBot="1">
      <c r="A28" s="52" t="s">
        <v>346</v>
      </c>
      <c r="B28" s="155" t="s">
        <v>365</v>
      </c>
      <c r="C28" s="166">
        <f>C31+C32+C30+C29</f>
        <v>248911.086</v>
      </c>
      <c r="D28" s="166">
        <f>D31+D32+D30+D29</f>
        <v>1589.449</v>
      </c>
      <c r="E28" s="166">
        <f>E31+E32+E30+E29</f>
        <v>0</v>
      </c>
      <c r="F28" s="166">
        <f>F31+F32+F30+F29</f>
        <v>0</v>
      </c>
      <c r="G28" s="166">
        <f>G31+G32+G30+G29</f>
        <v>250500.535</v>
      </c>
    </row>
    <row r="29" spans="1:7" s="141" customFormat="1" ht="13.5" thickBot="1">
      <c r="A29" s="116" t="s">
        <v>774</v>
      </c>
      <c r="B29" s="157" t="s">
        <v>773</v>
      </c>
      <c r="C29" s="167">
        <f>ведомств!F861+ведомств!F174</f>
        <v>162295.902</v>
      </c>
      <c r="D29" s="167">
        <f>ведомств!G861+ведомств!G174</f>
        <v>0</v>
      </c>
      <c r="E29" s="167">
        <f>ведомств!H861+ведомств!H174</f>
        <v>0</v>
      </c>
      <c r="F29" s="167">
        <f>ведомств!I861+ведомств!I174</f>
        <v>0</v>
      </c>
      <c r="G29" s="167">
        <f>ведомств!J861+ведомств!J174</f>
        <v>162295.902</v>
      </c>
    </row>
    <row r="30" spans="1:7" ht="13.5" thickBot="1">
      <c r="A30" s="56" t="s">
        <v>371</v>
      </c>
      <c r="B30" s="158" t="s">
        <v>370</v>
      </c>
      <c r="C30" s="168">
        <f>ведомств!F190</f>
        <v>10256.034</v>
      </c>
      <c r="D30" s="168">
        <f>ведомств!G190</f>
        <v>0</v>
      </c>
      <c r="E30" s="168">
        <f>ведомств!H190</f>
        <v>0</v>
      </c>
      <c r="F30" s="168">
        <f>ведомств!I190</f>
        <v>0</v>
      </c>
      <c r="G30" s="168">
        <f>ведомств!J190</f>
        <v>10256.034</v>
      </c>
    </row>
    <row r="31" spans="1:7" ht="14.25" thickBot="1">
      <c r="A31" s="51" t="s">
        <v>218</v>
      </c>
      <c r="B31" s="156" t="s">
        <v>58</v>
      </c>
      <c r="C31" s="165">
        <f>ведомств!F201+ведомств!F641</f>
        <v>11796.236</v>
      </c>
      <c r="D31" s="165">
        <f>ведомств!G201+ведомств!G641</f>
        <v>0</v>
      </c>
      <c r="E31" s="165">
        <f>ведомств!H201+ведомств!H641</f>
        <v>0</v>
      </c>
      <c r="F31" s="165">
        <f>ведомств!I201+ведомств!I641</f>
        <v>0</v>
      </c>
      <c r="G31" s="165">
        <f>ведомств!J201+ведомств!J641</f>
        <v>11796.236</v>
      </c>
    </row>
    <row r="32" spans="1:7" ht="14.25" thickBot="1">
      <c r="A32" s="51" t="s">
        <v>144</v>
      </c>
      <c r="B32" s="156" t="s">
        <v>142</v>
      </c>
      <c r="C32" s="165">
        <f>ведомств!F209+ведомств!F644+ведомств!F587+ведомств!F870</f>
        <v>64562.914</v>
      </c>
      <c r="D32" s="165">
        <f>ведомств!G209+ведомств!G644+ведомств!G587+ведомств!G870</f>
        <v>1589.449</v>
      </c>
      <c r="E32" s="165">
        <f>ведомств!H209+ведомств!H644+ведомств!H587+ведомств!H870</f>
        <v>0</v>
      </c>
      <c r="F32" s="165">
        <f>ведомств!I209+ведомств!I644+ведомств!I587+ведомств!I870</f>
        <v>0</v>
      </c>
      <c r="G32" s="165">
        <f>ведомств!J209+ведомств!J644+ведомств!J587+ведомств!J870</f>
        <v>66152.363</v>
      </c>
    </row>
    <row r="33" spans="1:7" ht="13.5" thickBot="1">
      <c r="A33" s="120" t="s">
        <v>569</v>
      </c>
      <c r="B33" s="159" t="s">
        <v>570</v>
      </c>
      <c r="C33" s="169">
        <f>C34</f>
        <v>3130.7</v>
      </c>
      <c r="D33" s="169">
        <f>D34</f>
        <v>0</v>
      </c>
      <c r="E33" s="169">
        <f>E34</f>
        <v>0</v>
      </c>
      <c r="F33" s="169">
        <f>F34</f>
        <v>0</v>
      </c>
      <c r="G33" s="169">
        <f>G34</f>
        <v>3130.7</v>
      </c>
    </row>
    <row r="34" spans="1:7" ht="14.25" thickBot="1">
      <c r="A34" s="51" t="s">
        <v>567</v>
      </c>
      <c r="B34" s="156" t="s">
        <v>568</v>
      </c>
      <c r="C34" s="165">
        <f>ведомств!F878</f>
        <v>3130.7</v>
      </c>
      <c r="D34" s="165">
        <f>ведомств!G878</f>
        <v>0</v>
      </c>
      <c r="E34" s="165">
        <f>ведомств!H878</f>
        <v>0</v>
      </c>
      <c r="F34" s="165">
        <f>ведомств!I878</f>
        <v>0</v>
      </c>
      <c r="G34" s="165">
        <f>ведомств!J878</f>
        <v>3130.7</v>
      </c>
    </row>
    <row r="35" spans="1:7" ht="13.5" thickBot="1">
      <c r="A35" s="52" t="s">
        <v>347</v>
      </c>
      <c r="B35" s="155" t="s">
        <v>366</v>
      </c>
      <c r="C35" s="166">
        <f>C36+C37+C38+C39+C40</f>
        <v>899662.6190000001</v>
      </c>
      <c r="D35" s="166">
        <f>D36+D37+D38+D39+D40</f>
        <v>2246.4390000000003</v>
      </c>
      <c r="E35" s="166">
        <f>E36+E37+E38+E39+E40</f>
        <v>0</v>
      </c>
      <c r="F35" s="166">
        <f>F36+F37+F38+F39+F40</f>
        <v>0</v>
      </c>
      <c r="G35" s="166">
        <f>G36+G37+G38+G39+G40</f>
        <v>901909.0580000001</v>
      </c>
    </row>
    <row r="36" spans="1:7" ht="14.25" thickBot="1">
      <c r="A36" s="51" t="s">
        <v>348</v>
      </c>
      <c r="B36" s="156" t="s">
        <v>127</v>
      </c>
      <c r="C36" s="165">
        <f>ведомств!F276</f>
        <v>108738.74300000002</v>
      </c>
      <c r="D36" s="165">
        <f>ведомств!G276</f>
        <v>811.061</v>
      </c>
      <c r="E36" s="165">
        <f>ведомств!H276</f>
        <v>0</v>
      </c>
      <c r="F36" s="165">
        <f>ведомств!I276</f>
        <v>0</v>
      </c>
      <c r="G36" s="165">
        <f>ведомств!J276</f>
        <v>109549.804</v>
      </c>
    </row>
    <row r="37" spans="1:7" ht="14.25" thickBot="1">
      <c r="A37" s="51" t="s">
        <v>349</v>
      </c>
      <c r="B37" s="156" t="s">
        <v>74</v>
      </c>
      <c r="C37" s="165">
        <f>ведомств!F318+ведомств!F242</f>
        <v>715776.176</v>
      </c>
      <c r="D37" s="165">
        <f>ведомств!G318+ведомств!G242</f>
        <v>1680.3270000000002</v>
      </c>
      <c r="E37" s="165">
        <f>ведомств!H318+ведомств!H242</f>
        <v>0</v>
      </c>
      <c r="F37" s="165">
        <f>ведомств!I318+ведомств!I242</f>
        <v>0</v>
      </c>
      <c r="G37" s="165">
        <f>ведомств!J318+ведомств!J242</f>
        <v>717456.503</v>
      </c>
    </row>
    <row r="38" spans="1:7" ht="14.25" thickBot="1">
      <c r="A38" s="51" t="s">
        <v>293</v>
      </c>
      <c r="B38" s="156" t="s">
        <v>292</v>
      </c>
      <c r="C38" s="165">
        <f>ведомств!F414+ведомств!F17</f>
        <v>28898.556999999997</v>
      </c>
      <c r="D38" s="165">
        <f>ведомств!G414+ведомств!G17</f>
        <v>148.889</v>
      </c>
      <c r="E38" s="165">
        <f>ведомств!H414+ведомств!H17</f>
        <v>0</v>
      </c>
      <c r="F38" s="165">
        <f>ведомств!I414+ведомств!I17</f>
        <v>0</v>
      </c>
      <c r="G38" s="165">
        <f>ведомств!J414+ведомств!J17</f>
        <v>29047.445999999996</v>
      </c>
    </row>
    <row r="39" spans="1:7" ht="14.25" thickBot="1">
      <c r="A39" s="51" t="s">
        <v>59</v>
      </c>
      <c r="B39" s="156" t="s">
        <v>130</v>
      </c>
      <c r="C39" s="165">
        <f>ведомств!F422+ведомств!F32</f>
        <v>15838.545</v>
      </c>
      <c r="D39" s="165">
        <f>ведомств!G422+ведомств!G32</f>
        <v>55</v>
      </c>
      <c r="E39" s="165">
        <f>ведомств!H422+ведомств!H32</f>
        <v>0</v>
      </c>
      <c r="F39" s="165">
        <f>ведомств!I422+ведомств!I32</f>
        <v>0</v>
      </c>
      <c r="G39" s="165">
        <f>ведомств!J422+ведомств!J32</f>
        <v>15893.545</v>
      </c>
    </row>
    <row r="40" spans="1:7" ht="14.25" thickBot="1">
      <c r="A40" s="51" t="s">
        <v>350</v>
      </c>
      <c r="B40" s="156" t="s">
        <v>135</v>
      </c>
      <c r="C40" s="165">
        <f>ведомств!F447+ведомств!F890</f>
        <v>30410.598</v>
      </c>
      <c r="D40" s="165">
        <f>ведомств!G447+ведомств!G890</f>
        <v>-448.8380000000001</v>
      </c>
      <c r="E40" s="165">
        <f>ведомств!H447+ведомств!H890</f>
        <v>0</v>
      </c>
      <c r="F40" s="165">
        <f>ведомств!I447+ведомств!I890</f>
        <v>0</v>
      </c>
      <c r="G40" s="165">
        <f>ведомств!J447+ведомств!J890</f>
        <v>29961.76</v>
      </c>
    </row>
    <row r="41" spans="1:7" ht="13.5" thickBot="1">
      <c r="A41" s="53" t="s">
        <v>351</v>
      </c>
      <c r="B41" s="160" t="s">
        <v>367</v>
      </c>
      <c r="C41" s="166">
        <f>C42+C43</f>
        <v>128442.60500000001</v>
      </c>
      <c r="D41" s="166">
        <f>D42+D43</f>
        <v>155.514</v>
      </c>
      <c r="E41" s="166">
        <f>E42+E43</f>
        <v>0</v>
      </c>
      <c r="F41" s="166">
        <f>F42+F43</f>
        <v>521.966</v>
      </c>
      <c r="G41" s="166">
        <f>G42+G43</f>
        <v>129120.08499999999</v>
      </c>
    </row>
    <row r="42" spans="1:7" ht="14.25" thickBot="1">
      <c r="A42" s="51" t="s">
        <v>352</v>
      </c>
      <c r="B42" s="156" t="s">
        <v>77</v>
      </c>
      <c r="C42" s="165">
        <f>ведомств!F42+ведомств!F255+ведомств!F595</f>
        <v>91444.79500000001</v>
      </c>
      <c r="D42" s="165">
        <f>ведомств!G42+ведомств!G255+ведомств!G595</f>
        <v>155.514</v>
      </c>
      <c r="E42" s="165">
        <f>ведомств!H42+ведомств!H255+ведомств!H595</f>
        <v>0</v>
      </c>
      <c r="F42" s="165">
        <f>ведомств!I42+ведомств!I255+ведомств!I595</f>
        <v>521.966</v>
      </c>
      <c r="G42" s="165">
        <f>ведомств!J42+ведомств!J255+ведомств!J595</f>
        <v>92122.275</v>
      </c>
    </row>
    <row r="43" spans="1:7" ht="14.25" thickBot="1">
      <c r="A43" s="51" t="s">
        <v>353</v>
      </c>
      <c r="B43" s="156" t="s">
        <v>196</v>
      </c>
      <c r="C43" s="165">
        <f>ведомств!F80+ведомств!F599+ведомств!F259+ведомств!F10</f>
        <v>36997.81</v>
      </c>
      <c r="D43" s="165">
        <f>ведомств!G80+ведомств!G599+ведомств!G259+ведомств!G10</f>
        <v>0</v>
      </c>
      <c r="E43" s="165">
        <f>ведомств!H80+ведомств!H599+ведомств!H259+ведомств!H10</f>
        <v>0</v>
      </c>
      <c r="F43" s="165">
        <f>ведомств!I80+ведомств!I599+ведомств!I259+ведомств!I10</f>
        <v>0</v>
      </c>
      <c r="G43" s="165">
        <f>ведомств!J80+ведомств!J599+ведомств!J259+ведомств!J10</f>
        <v>36997.81</v>
      </c>
    </row>
    <row r="44" spans="1:7" ht="13.5" thickBot="1">
      <c r="A44" s="52" t="s">
        <v>354</v>
      </c>
      <c r="B44" s="155" t="s">
        <v>176</v>
      </c>
      <c r="C44" s="166">
        <f>C45</f>
        <v>1000</v>
      </c>
      <c r="D44" s="166">
        <f>D45</f>
        <v>0</v>
      </c>
      <c r="E44" s="166">
        <f>E45</f>
        <v>0</v>
      </c>
      <c r="F44" s="166">
        <f>F45</f>
        <v>0</v>
      </c>
      <c r="G44" s="166">
        <f>G45</f>
        <v>1000</v>
      </c>
    </row>
    <row r="45" spans="1:7" ht="14.25" thickBot="1">
      <c r="A45" s="51" t="s">
        <v>355</v>
      </c>
      <c r="B45" s="156" t="s">
        <v>197</v>
      </c>
      <c r="C45" s="165">
        <f>ведомств!F604+ведомств!F674</f>
        <v>1000</v>
      </c>
      <c r="D45" s="165">
        <f>ведомств!G604+ведомств!G674</f>
        <v>0</v>
      </c>
      <c r="E45" s="165">
        <f>ведомств!H604+ведомств!H674</f>
        <v>0</v>
      </c>
      <c r="F45" s="165">
        <f>ведомств!I604+ведомств!I674</f>
        <v>0</v>
      </c>
      <c r="G45" s="165">
        <f>ведомств!J604+ведомств!J674</f>
        <v>1000</v>
      </c>
    </row>
    <row r="46" spans="1:7" ht="13.5" thickBot="1">
      <c r="A46" s="52" t="s">
        <v>356</v>
      </c>
      <c r="B46" s="155">
        <v>1000</v>
      </c>
      <c r="C46" s="166">
        <f>C47+C48+C49+C50</f>
        <v>272086.01800000004</v>
      </c>
      <c r="D46" s="166">
        <f>D47+D48+D49+D50</f>
        <v>-3075.6</v>
      </c>
      <c r="E46" s="166">
        <f>E47+E48+E49+E50</f>
        <v>0</v>
      </c>
      <c r="F46" s="166">
        <f>F47+F48+F49+F50</f>
        <v>72.534</v>
      </c>
      <c r="G46" s="166">
        <f>G47+G48+G49+G50</f>
        <v>269082.952</v>
      </c>
    </row>
    <row r="47" spans="1:7" ht="14.25" thickBot="1">
      <c r="A47" s="51" t="s">
        <v>168</v>
      </c>
      <c r="B47" s="156">
        <v>1002</v>
      </c>
      <c r="C47" s="165">
        <f>ведомств!F678</f>
        <v>40448.049999999996</v>
      </c>
      <c r="D47" s="165">
        <f>ведомств!G678</f>
        <v>0</v>
      </c>
      <c r="E47" s="165">
        <f>ведомств!H678</f>
        <v>0</v>
      </c>
      <c r="F47" s="165">
        <f>ведомств!I678</f>
        <v>0</v>
      </c>
      <c r="G47" s="165">
        <f>ведомств!J678</f>
        <v>40448.049999999996</v>
      </c>
    </row>
    <row r="48" spans="1:7" ht="14.25" thickBot="1">
      <c r="A48" s="51" t="s">
        <v>124</v>
      </c>
      <c r="B48" s="156">
        <v>1003</v>
      </c>
      <c r="C48" s="165">
        <f>ведомств!F816+ведомств!F607+ведомств!F684+ведомств!F477</f>
        <v>92394.45500000002</v>
      </c>
      <c r="D48" s="165">
        <f>ведомств!G816+ведомств!G607+ведомств!G684+ведомств!G477</f>
        <v>-3041.082</v>
      </c>
      <c r="E48" s="165">
        <f>ведомств!H816+ведомств!H607+ведомств!H684+ведомств!H477</f>
        <v>0</v>
      </c>
      <c r="F48" s="165">
        <f>ведомств!I816+ведомств!I607+ведомств!I684+ведомств!I477</f>
        <v>72.534</v>
      </c>
      <c r="G48" s="165">
        <f>ведомств!J816+ведомств!J607+ведомств!J684+ведомств!J477</f>
        <v>89425.90700000002</v>
      </c>
    </row>
    <row r="49" spans="1:7" ht="14.25" thickBot="1">
      <c r="A49" s="51" t="s">
        <v>136</v>
      </c>
      <c r="B49" s="156">
        <v>1004</v>
      </c>
      <c r="C49" s="165">
        <f>ведомств!F734+ведомств!F480+ведомств!F895+ведомств!F265</f>
        <v>121140.118</v>
      </c>
      <c r="D49" s="165">
        <f>ведомств!G734+ведомств!G480+ведомств!G895+ведомств!G265</f>
        <v>0</v>
      </c>
      <c r="E49" s="165">
        <f>ведомств!H734+ведомств!H480+ведомств!H895+ведомств!H265</f>
        <v>0</v>
      </c>
      <c r="F49" s="165">
        <f>ведомств!I734+ведомств!I480+ведомств!I895+ведомств!I265</f>
        <v>0</v>
      </c>
      <c r="G49" s="165">
        <f>ведомств!J734+ведомств!J480+ведомств!J895+ведомств!J265</f>
        <v>121140.118</v>
      </c>
    </row>
    <row r="50" spans="1:7" ht="14.25" thickBot="1">
      <c r="A50" s="51" t="s">
        <v>357</v>
      </c>
      <c r="B50" s="156">
        <v>1006</v>
      </c>
      <c r="C50" s="165">
        <f>ведомств!F754</f>
        <v>18103.394999999997</v>
      </c>
      <c r="D50" s="165">
        <f>ведомств!G754</f>
        <v>-34.518</v>
      </c>
      <c r="E50" s="165">
        <f>ведомств!H754</f>
        <v>0</v>
      </c>
      <c r="F50" s="165">
        <f>ведомств!I754</f>
        <v>0</v>
      </c>
      <c r="G50" s="165">
        <f>ведомств!J754</f>
        <v>18068.876999999997</v>
      </c>
    </row>
    <row r="51" spans="1:7" ht="13.5" thickBot="1">
      <c r="A51" s="52" t="s">
        <v>358</v>
      </c>
      <c r="B51" s="155">
        <v>1100</v>
      </c>
      <c r="C51" s="166">
        <f>C52+C53+C54</f>
        <v>56069.065</v>
      </c>
      <c r="D51" s="166">
        <f>D52+D53+D54</f>
        <v>3.148</v>
      </c>
      <c r="E51" s="166">
        <f>E52+E53+E54</f>
        <v>0</v>
      </c>
      <c r="F51" s="166">
        <f>F52+F53+F54</f>
        <v>0</v>
      </c>
      <c r="G51" s="166">
        <f>G52+G53+G54</f>
        <v>56072.213</v>
      </c>
    </row>
    <row r="52" spans="1:7" ht="14.25" thickBot="1">
      <c r="A52" s="51" t="s">
        <v>200</v>
      </c>
      <c r="B52" s="156">
        <v>1101</v>
      </c>
      <c r="C52" s="165">
        <f>ведомств!F98</f>
        <v>34874.923</v>
      </c>
      <c r="D52" s="165">
        <f>ведомств!G98</f>
        <v>3.148</v>
      </c>
      <c r="E52" s="165">
        <f>ведомств!H98</f>
        <v>0</v>
      </c>
      <c r="F52" s="165">
        <f>ведомств!I98</f>
        <v>0</v>
      </c>
      <c r="G52" s="165">
        <f>ведомств!J98</f>
        <v>34878.071</v>
      </c>
    </row>
    <row r="53" spans="1:7" ht="14.25" thickBot="1">
      <c r="A53" s="51" t="s">
        <v>212</v>
      </c>
      <c r="B53" s="156">
        <v>1102</v>
      </c>
      <c r="C53" s="165">
        <f>ведомств!F105</f>
        <v>20560.175000000003</v>
      </c>
      <c r="D53" s="165">
        <f>ведомств!G105</f>
        <v>0</v>
      </c>
      <c r="E53" s="165">
        <f>ведомств!H105</f>
        <v>0</v>
      </c>
      <c r="F53" s="165">
        <f>ведомств!I105</f>
        <v>0</v>
      </c>
      <c r="G53" s="165">
        <f>ведомств!J105</f>
        <v>20560.175000000003</v>
      </c>
    </row>
    <row r="54" spans="1:7" ht="14.25" thickBot="1">
      <c r="A54" s="5" t="s">
        <v>482</v>
      </c>
      <c r="B54" s="156" t="s">
        <v>481</v>
      </c>
      <c r="C54" s="165">
        <f>ведомств!F145</f>
        <v>633.967</v>
      </c>
      <c r="D54" s="165">
        <f>ведомств!G145</f>
        <v>0</v>
      </c>
      <c r="E54" s="165">
        <f>ведомств!H145</f>
        <v>0</v>
      </c>
      <c r="F54" s="165">
        <f>ведомств!I145</f>
        <v>0</v>
      </c>
      <c r="G54" s="165">
        <f>ведомств!J145</f>
        <v>633.967</v>
      </c>
    </row>
    <row r="55" spans="1:7" ht="13.5" thickBot="1">
      <c r="A55" s="52" t="s">
        <v>359</v>
      </c>
      <c r="B55" s="155">
        <v>1200</v>
      </c>
      <c r="C55" s="166">
        <f>C57+C56</f>
        <v>2135.844</v>
      </c>
      <c r="D55" s="166">
        <f>D57+D56</f>
        <v>0</v>
      </c>
      <c r="E55" s="166">
        <f>E57+E56</f>
        <v>0</v>
      </c>
      <c r="F55" s="166">
        <f>F57+F56</f>
        <v>0</v>
      </c>
      <c r="G55" s="166">
        <f>G57+G56</f>
        <v>2135.844</v>
      </c>
    </row>
    <row r="56" spans="1:7" s="17" customFormat="1" ht="14.25" thickBot="1">
      <c r="A56" s="5" t="s">
        <v>485</v>
      </c>
      <c r="B56" s="161" t="s">
        <v>486</v>
      </c>
      <c r="C56" s="170">
        <f>ведомств!F92</f>
        <v>487.844</v>
      </c>
      <c r="D56" s="170">
        <f>ведомств!G92</f>
        <v>0</v>
      </c>
      <c r="E56" s="170">
        <f>ведомств!H92</f>
        <v>0</v>
      </c>
      <c r="F56" s="170">
        <f>ведомств!I92</f>
        <v>0</v>
      </c>
      <c r="G56" s="170">
        <f>ведомств!J92</f>
        <v>487.844</v>
      </c>
    </row>
    <row r="57" spans="1:7" ht="14.25" thickBot="1">
      <c r="A57" s="51" t="s">
        <v>227</v>
      </c>
      <c r="B57" s="156" t="s">
        <v>225</v>
      </c>
      <c r="C57" s="165">
        <f>ведомств!F612</f>
        <v>1648</v>
      </c>
      <c r="D57" s="165">
        <f>ведомств!G612</f>
        <v>0</v>
      </c>
      <c r="E57" s="165">
        <f>ведомств!H612</f>
        <v>0</v>
      </c>
      <c r="F57" s="165">
        <f>ведомств!I612</f>
        <v>0</v>
      </c>
      <c r="G57" s="165">
        <f>ведомств!J612</f>
        <v>1648</v>
      </c>
    </row>
    <row r="58" spans="1:7" ht="26.25" thickBot="1">
      <c r="A58" s="52" t="s">
        <v>360</v>
      </c>
      <c r="B58" s="155">
        <v>1400</v>
      </c>
      <c r="C58" s="166">
        <f>C59+C60</f>
        <v>40453.69</v>
      </c>
      <c r="D58" s="166">
        <f>D59+D60</f>
        <v>-4391.53</v>
      </c>
      <c r="E58" s="166">
        <f>E59+E60</f>
        <v>0</v>
      </c>
      <c r="F58" s="166">
        <f>F59+F60</f>
        <v>0</v>
      </c>
      <c r="G58" s="166">
        <f>G59+G60</f>
        <v>36062.16</v>
      </c>
    </row>
    <row r="59" spans="1:7" ht="27.75" thickBot="1">
      <c r="A59" s="51" t="s">
        <v>199</v>
      </c>
      <c r="B59" s="156">
        <v>1401</v>
      </c>
      <c r="C59" s="165">
        <f>ведомств!F651</f>
        <v>25078.300000000003</v>
      </c>
      <c r="D59" s="165">
        <f>ведомств!G651</f>
        <v>0</v>
      </c>
      <c r="E59" s="165">
        <f>ведомств!H651</f>
        <v>0</v>
      </c>
      <c r="F59" s="165">
        <f>ведомств!I651</f>
        <v>0</v>
      </c>
      <c r="G59" s="165">
        <f>ведомств!J651</f>
        <v>25078.300000000003</v>
      </c>
    </row>
    <row r="60" spans="1:7" ht="14.25" thickBot="1">
      <c r="A60" s="51" t="s">
        <v>590</v>
      </c>
      <c r="B60" s="156" t="s">
        <v>589</v>
      </c>
      <c r="C60" s="165">
        <f>ведомств!F661</f>
        <v>15375.39</v>
      </c>
      <c r="D60" s="165">
        <f>ведомств!G661</f>
        <v>-4391.53</v>
      </c>
      <c r="E60" s="165">
        <f>ведомств!H661</f>
        <v>0</v>
      </c>
      <c r="F60" s="165">
        <f>ведомств!I661</f>
        <v>0</v>
      </c>
      <c r="G60" s="165">
        <f>ведомств!J661</f>
        <v>10983.86</v>
      </c>
    </row>
    <row r="61" spans="1:7" ht="15" thickBot="1">
      <c r="A61" s="54" t="s">
        <v>175</v>
      </c>
      <c r="B61" s="162"/>
      <c r="C61" s="171">
        <f>C9+C17+C19+C23+C28+C35+C41+C44+C46+C51+C55+C58+C33</f>
        <v>1859467.8150000002</v>
      </c>
      <c r="D61" s="171">
        <f>D9+D17+D19+D23+D28+D35+D41+D44+D46+D51+D55+D58+D33</f>
        <v>1.8189894035458565E-12</v>
      </c>
      <c r="E61" s="171">
        <f>E9+E17+E19+E23+E28+E35+E41+E44+E46+E51+E55+E58+E33</f>
        <v>1243.33</v>
      </c>
      <c r="F61" s="171">
        <f>F9+F17+F19+F23+F28+F35+F41+F44+F46+F51+F55+F58+F33</f>
        <v>583</v>
      </c>
      <c r="G61" s="171">
        <f>G9+G17+G19+G23+G28+G35+G41+G44+G46+G51+G55+G58+G33</f>
        <v>1861294.145</v>
      </c>
    </row>
    <row r="65" ht="12.75">
      <c r="C65" s="118"/>
    </row>
  </sheetData>
  <sheetProtection/>
  <mergeCells count="10">
    <mergeCell ref="F6:F7"/>
    <mergeCell ref="G6:G7"/>
    <mergeCell ref="A5:G5"/>
    <mergeCell ref="A3:G4"/>
    <mergeCell ref="A1:G1"/>
    <mergeCell ref="C6:C7"/>
    <mergeCell ref="A6:A7"/>
    <mergeCell ref="B6:B7"/>
    <mergeCell ref="D6:D7"/>
    <mergeCell ref="E6:E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Иргалеева_ЮЗ</cp:lastModifiedBy>
  <cp:lastPrinted>2020-12-02T04:45:05Z</cp:lastPrinted>
  <dcterms:created xsi:type="dcterms:W3CDTF">1996-10-08T23:32:33Z</dcterms:created>
  <dcterms:modified xsi:type="dcterms:W3CDTF">2022-06-06T07:02:09Z</dcterms:modified>
  <cp:category/>
  <cp:version/>
  <cp:contentType/>
  <cp:contentStatus/>
</cp:coreProperties>
</file>